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F:\Sales\Product Sales\NOVAK\Published Pricing\Active Pricing Programs\"/>
    </mc:Choice>
  </mc:AlternateContent>
  <xr:revisionPtr revIDLastSave="0" documentId="13_ncr:1_{FD15C205-ABA4-4E3F-94A5-12F3F2A7EBD8}" xr6:coauthVersionLast="47" xr6:coauthVersionMax="47" xr10:uidLastSave="{00000000-0000-0000-0000-000000000000}"/>
  <bookViews>
    <workbookView xWindow="-120" yWindow="-120" windowWidth="29040" windowHeight="15720" tabRatio="851" xr2:uid="{00000000-000D-0000-FFFF-FFFF00000000}"/>
  </bookViews>
  <sheets>
    <sheet name="X-348 Price Program" sheetId="8" r:id="rId1"/>
    <sheet name="X-348 Spare Parts" sheetId="17" r:id="rId2"/>
  </sheets>
  <definedNames>
    <definedName name="_xlnm._FilterDatabase" localSheetId="0" hidden="1">'X-348 Price Program'!$A$12:$H$273</definedName>
    <definedName name="_xlnm._FilterDatabase" localSheetId="1" hidden="1">'X-348 Spare Parts'!$A$12:$H$261</definedName>
    <definedName name="_xlnm.Criteria" localSheetId="0">'X-348 Price Program'!$A$8:$H$11</definedName>
    <definedName name="_xlnm.Criteria" localSheetId="1">'X-348 Spare Parts'!$A$8:$H$11</definedName>
    <definedName name="_xlnm.Print_Titles" localSheetId="0">'X-348 Price Program'!$12:$12</definedName>
    <definedName name="_xlnm.Print_Titles" localSheetId="1">'X-348 Spare Parts'!$12:$12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8" i="8" l="1"/>
  <c r="F78" i="8"/>
  <c r="G78" i="8" s="1"/>
  <c r="I76" i="8"/>
  <c r="F76" i="8"/>
  <c r="G76" i="8" s="1"/>
  <c r="I49" i="8"/>
  <c r="F49" i="8"/>
  <c r="G49" i="8" s="1"/>
  <c r="I30" i="17"/>
  <c r="F30" i="17"/>
  <c r="G30" i="17" s="1"/>
  <c r="I15" i="17"/>
  <c r="F15" i="17"/>
  <c r="G15" i="17" s="1"/>
  <c r="I121" i="8"/>
  <c r="I120" i="8"/>
  <c r="I118" i="8"/>
  <c r="I117" i="8"/>
  <c r="I116" i="8"/>
  <c r="F121" i="8"/>
  <c r="G121" i="8" s="1"/>
  <c r="F120" i="8"/>
  <c r="G120" i="8" s="1"/>
  <c r="F118" i="8"/>
  <c r="G118" i="8" s="1"/>
  <c r="F117" i="8"/>
  <c r="G117" i="8" s="1"/>
  <c r="F116" i="8"/>
  <c r="G116" i="8" s="1"/>
  <c r="F45" i="8"/>
  <c r="G45" i="8" s="1"/>
  <c r="F44" i="8"/>
  <c r="G44" i="8" s="1"/>
  <c r="F43" i="8"/>
  <c r="G43" i="8" s="1"/>
  <c r="F42" i="8"/>
  <c r="G42" i="8" s="1"/>
  <c r="I45" i="8"/>
  <c r="I44" i="8"/>
  <c r="I43" i="8"/>
  <c r="I42" i="8"/>
  <c r="I23" i="8"/>
  <c r="F23" i="8"/>
  <c r="G23" i="8" s="1"/>
  <c r="I21" i="8"/>
  <c r="I20" i="8"/>
  <c r="I19" i="8"/>
  <c r="I18" i="8"/>
  <c r="F19" i="8"/>
  <c r="G19" i="8" s="1"/>
  <c r="F18" i="8"/>
  <c r="G18" i="8" s="1"/>
  <c r="F21" i="8"/>
  <c r="G21" i="8" s="1"/>
  <c r="F20" i="8"/>
  <c r="G20" i="8" s="1"/>
  <c r="I143" i="8"/>
  <c r="F143" i="8"/>
  <c r="G143" i="8" s="1"/>
  <c r="I73" i="17"/>
  <c r="F73" i="17"/>
  <c r="G73" i="17" s="1"/>
  <c r="A77" i="17"/>
  <c r="A76" i="17" s="1"/>
  <c r="A70" i="17"/>
  <c r="A69" i="17" s="1"/>
  <c r="A64" i="17"/>
  <c r="A63" i="17" s="1"/>
  <c r="A55" i="17"/>
  <c r="A54" i="17" s="1"/>
  <c r="A48" i="17"/>
  <c r="A41" i="17"/>
  <c r="A40" i="17" s="1"/>
  <c r="A27" i="17"/>
  <c r="A13" i="17"/>
  <c r="F75" i="17"/>
  <c r="G75" i="17" s="1"/>
  <c r="F56" i="17"/>
  <c r="G56" i="17" s="1"/>
  <c r="A87" i="8"/>
  <c r="A86" i="8" s="1"/>
  <c r="A60" i="8" l="1"/>
  <c r="A55" i="8"/>
  <c r="A25" i="8"/>
  <c r="I72" i="17" l="1"/>
  <c r="F72" i="17"/>
  <c r="G72" i="17" s="1"/>
  <c r="I71" i="17"/>
  <c r="F71" i="17"/>
  <c r="G71" i="17" s="1"/>
  <c r="F74" i="17"/>
  <c r="G74" i="17" s="1"/>
  <c r="I74" i="17"/>
  <c r="I75" i="17"/>
  <c r="I68" i="17"/>
  <c r="F68" i="17"/>
  <c r="G68" i="17" s="1"/>
  <c r="I67" i="17"/>
  <c r="F67" i="17"/>
  <c r="G67" i="17" s="1"/>
  <c r="I66" i="17"/>
  <c r="F66" i="17"/>
  <c r="G66" i="17" s="1"/>
  <c r="I65" i="17"/>
  <c r="F65" i="17"/>
  <c r="G65" i="17" s="1"/>
  <c r="I61" i="17"/>
  <c r="F61" i="17"/>
  <c r="G61" i="17" s="1"/>
  <c r="I60" i="17"/>
  <c r="F60" i="17"/>
  <c r="G60" i="17" s="1"/>
  <c r="I59" i="17"/>
  <c r="F59" i="17"/>
  <c r="G59" i="17" s="1"/>
  <c r="I62" i="17"/>
  <c r="F62" i="17"/>
  <c r="G62" i="17" s="1"/>
  <c r="I58" i="17"/>
  <c r="F58" i="17"/>
  <c r="G58" i="17" s="1"/>
  <c r="I57" i="17"/>
  <c r="F57" i="17"/>
  <c r="G57" i="17" s="1"/>
  <c r="I52" i="17"/>
  <c r="I51" i="17"/>
  <c r="I39" i="17"/>
  <c r="F39" i="17"/>
  <c r="G39" i="17" s="1"/>
  <c r="I38" i="17"/>
  <c r="F38" i="17"/>
  <c r="G38" i="17" s="1"/>
  <c r="I37" i="17"/>
  <c r="F37" i="17"/>
  <c r="G37" i="17" s="1"/>
  <c r="I36" i="17"/>
  <c r="F36" i="17"/>
  <c r="G36" i="17" s="1"/>
  <c r="I35" i="17"/>
  <c r="F35" i="17"/>
  <c r="G35" i="17" s="1"/>
  <c r="I34" i="17"/>
  <c r="F34" i="17"/>
  <c r="G34" i="17" s="1"/>
  <c r="I33" i="17"/>
  <c r="F33" i="17"/>
  <c r="G33" i="17" s="1"/>
  <c r="I32" i="17"/>
  <c r="F32" i="17"/>
  <c r="G32" i="17" s="1"/>
  <c r="I31" i="17"/>
  <c r="F31" i="17"/>
  <c r="G31" i="17" s="1"/>
  <c r="I24" i="17"/>
  <c r="F24" i="17"/>
  <c r="G24" i="17" s="1"/>
  <c r="I19" i="17"/>
  <c r="I87" i="17"/>
  <c r="F87" i="17"/>
  <c r="G87" i="17" s="1"/>
  <c r="I86" i="17"/>
  <c r="F86" i="17"/>
  <c r="G86" i="17" s="1"/>
  <c r="I85" i="17"/>
  <c r="F85" i="17"/>
  <c r="G85" i="17" s="1"/>
  <c r="I84" i="17"/>
  <c r="F84" i="17"/>
  <c r="G84" i="17" s="1"/>
  <c r="I83" i="17"/>
  <c r="F83" i="17"/>
  <c r="G83" i="17" s="1"/>
  <c r="I82" i="17"/>
  <c r="F82" i="17"/>
  <c r="G82" i="17" s="1"/>
  <c r="I81" i="17"/>
  <c r="F81" i="17"/>
  <c r="G81" i="17" s="1"/>
  <c r="I80" i="17"/>
  <c r="F80" i="17"/>
  <c r="G80" i="17" s="1"/>
  <c r="I79" i="17"/>
  <c r="F79" i="17"/>
  <c r="G79" i="17" s="1"/>
  <c r="I78" i="17"/>
  <c r="F78" i="17"/>
  <c r="G78" i="17" s="1"/>
  <c r="I56" i="17"/>
  <c r="I53" i="17"/>
  <c r="I50" i="17"/>
  <c r="I49" i="17"/>
  <c r="I45" i="17"/>
  <c r="I44" i="17"/>
  <c r="I43" i="17"/>
  <c r="I42" i="17"/>
  <c r="I29" i="17"/>
  <c r="F29" i="17"/>
  <c r="G29" i="17" s="1"/>
  <c r="I28" i="17"/>
  <c r="F28" i="17"/>
  <c r="G28" i="17" s="1"/>
  <c r="I25" i="17"/>
  <c r="F25" i="17"/>
  <c r="G25" i="17" s="1"/>
  <c r="I23" i="17"/>
  <c r="F23" i="17"/>
  <c r="G23" i="17" s="1"/>
  <c r="I22" i="17"/>
  <c r="F22" i="17"/>
  <c r="G22" i="17" s="1"/>
  <c r="I21" i="17"/>
  <c r="F21" i="17"/>
  <c r="G21" i="17" s="1"/>
  <c r="I20" i="17"/>
  <c r="F20" i="17"/>
  <c r="G20" i="17" s="1"/>
  <c r="F19" i="17"/>
  <c r="G19" i="17" s="1"/>
  <c r="I18" i="17"/>
  <c r="F18" i="17"/>
  <c r="G18" i="17" s="1"/>
  <c r="I17" i="17"/>
  <c r="F17" i="17"/>
  <c r="G17" i="17" s="1"/>
  <c r="I16" i="17"/>
  <c r="F16" i="17"/>
  <c r="G16" i="17" s="1"/>
  <c r="I14" i="17"/>
  <c r="F14" i="17"/>
  <c r="G14" i="17" s="1"/>
  <c r="F2" i="17"/>
  <c r="I46" i="17" l="1"/>
  <c r="I88" i="17" s="1"/>
  <c r="F35" i="8"/>
  <c r="F36" i="8"/>
  <c r="F37" i="8"/>
  <c r="F31" i="8"/>
  <c r="F32" i="8"/>
  <c r="F33" i="8"/>
  <c r="F39" i="8"/>
  <c r="F48" i="8"/>
  <c r="F51" i="8"/>
  <c r="F52" i="8"/>
  <c r="F53" i="8"/>
  <c r="F54" i="8"/>
  <c r="F56" i="8"/>
  <c r="F57" i="8"/>
  <c r="F58" i="8"/>
  <c r="F61" i="8"/>
  <c r="F62" i="8"/>
  <c r="F63" i="8"/>
  <c r="F64" i="8"/>
  <c r="F65" i="8"/>
  <c r="F66" i="8"/>
  <c r="F68" i="8"/>
  <c r="F71" i="8"/>
  <c r="F72" i="8"/>
  <c r="F73" i="8"/>
  <c r="F81" i="8"/>
  <c r="F84" i="8"/>
  <c r="F88" i="8"/>
  <c r="F90" i="8"/>
  <c r="F92" i="8"/>
  <c r="F94" i="8"/>
  <c r="F96" i="8"/>
  <c r="F99" i="8"/>
  <c r="F100" i="8"/>
  <c r="F101" i="8"/>
  <c r="F102" i="8"/>
  <c r="F105" i="8"/>
  <c r="F106" i="8"/>
  <c r="F107" i="8"/>
  <c r="F109" i="8"/>
  <c r="F110" i="8"/>
  <c r="F111" i="8"/>
  <c r="F113" i="8"/>
  <c r="F124" i="8"/>
  <c r="F125" i="8"/>
  <c r="F127" i="8"/>
  <c r="F128" i="8"/>
  <c r="F130" i="8"/>
  <c r="F131" i="8"/>
  <c r="F133" i="8"/>
  <c r="F134" i="8"/>
  <c r="F137" i="8"/>
  <c r="F138" i="8"/>
  <c r="F141" i="8"/>
  <c r="F142" i="8"/>
  <c r="F146" i="8"/>
  <c r="F149" i="8"/>
  <c r="F150" i="8"/>
  <c r="F151" i="8"/>
  <c r="F152" i="8"/>
  <c r="F153" i="8"/>
  <c r="F154" i="8"/>
  <c r="F155" i="8"/>
  <c r="F156" i="8"/>
  <c r="F157" i="8"/>
  <c r="F158" i="8"/>
  <c r="F29" i="8"/>
  <c r="F28" i="8"/>
  <c r="F27" i="8"/>
  <c r="F14" i="8"/>
  <c r="G88" i="17" l="1"/>
  <c r="G53" i="8"/>
  <c r="G54" i="8"/>
  <c r="G52" i="8"/>
  <c r="I52" i="8"/>
  <c r="I53" i="8"/>
  <c r="I54" i="8"/>
  <c r="A83" i="8" l="1"/>
  <c r="A82" i="8" s="1"/>
  <c r="C85" i="8"/>
  <c r="A85" i="8"/>
  <c r="I84" i="8" l="1"/>
  <c r="G84" i="8"/>
  <c r="C15" i="8"/>
  <c r="A15" i="8"/>
  <c r="A66" i="8"/>
  <c r="I66" i="8" s="1"/>
  <c r="A65" i="8"/>
  <c r="I65" i="8" s="1"/>
  <c r="A64" i="8"/>
  <c r="I64" i="8" s="1"/>
  <c r="A63" i="8"/>
  <c r="I63" i="8" s="1"/>
  <c r="A62" i="8"/>
  <c r="I62" i="8" s="1"/>
  <c r="I61" i="8"/>
  <c r="G61" i="8"/>
  <c r="A58" i="8"/>
  <c r="I58" i="8" s="1"/>
  <c r="A57" i="8"/>
  <c r="I57" i="8" s="1"/>
  <c r="I56" i="8"/>
  <c r="G56" i="8"/>
  <c r="A33" i="8"/>
  <c r="I33" i="8" s="1"/>
  <c r="A32" i="8"/>
  <c r="I32" i="8" s="1"/>
  <c r="I31" i="8"/>
  <c r="G31" i="8"/>
  <c r="A37" i="8"/>
  <c r="I37" i="8" s="1"/>
  <c r="A36" i="8"/>
  <c r="I36" i="8" s="1"/>
  <c r="I35" i="8"/>
  <c r="G35" i="8"/>
  <c r="A29" i="8"/>
  <c r="I29" i="8" s="1"/>
  <c r="A28" i="8"/>
  <c r="I28" i="8" s="1"/>
  <c r="G27" i="8"/>
  <c r="I27" i="8"/>
  <c r="I92" i="8"/>
  <c r="G92" i="8"/>
  <c r="A91" i="8"/>
  <c r="A89" i="8"/>
  <c r="I88" i="8"/>
  <c r="G88" i="8"/>
  <c r="G14" i="8"/>
  <c r="I14" i="8"/>
  <c r="G124" i="8"/>
  <c r="I124" i="8"/>
  <c r="G125" i="8"/>
  <c r="I125" i="8"/>
  <c r="G127" i="8"/>
  <c r="I127" i="8"/>
  <c r="G128" i="8"/>
  <c r="I128" i="8"/>
  <c r="G73" i="8"/>
  <c r="G81" i="8"/>
  <c r="A70" i="8"/>
  <c r="A69" i="8" s="1"/>
  <c r="A38" i="8"/>
  <c r="I48" i="8"/>
  <c r="I51" i="8"/>
  <c r="I68" i="8"/>
  <c r="I71" i="8"/>
  <c r="I72" i="8"/>
  <c r="I73" i="8"/>
  <c r="I90" i="8"/>
  <c r="I94" i="8"/>
  <c r="I96" i="8"/>
  <c r="I99" i="8"/>
  <c r="I100" i="8"/>
  <c r="I101" i="8"/>
  <c r="I102" i="8"/>
  <c r="I105" i="8"/>
  <c r="I106" i="8"/>
  <c r="I107" i="8"/>
  <c r="I109" i="8"/>
  <c r="I110" i="8"/>
  <c r="I111" i="8"/>
  <c r="I113" i="8"/>
  <c r="I130" i="8"/>
  <c r="I131" i="8"/>
  <c r="I133" i="8"/>
  <c r="I134" i="8"/>
  <c r="I137" i="8"/>
  <c r="I138" i="8"/>
  <c r="I141" i="8"/>
  <c r="I142" i="8"/>
  <c r="I146" i="8"/>
  <c r="I81" i="8"/>
  <c r="I149" i="8"/>
  <c r="I150" i="8"/>
  <c r="I151" i="8"/>
  <c r="I152" i="8"/>
  <c r="I153" i="8"/>
  <c r="I154" i="8"/>
  <c r="I155" i="8"/>
  <c r="I156" i="8"/>
  <c r="I157" i="8"/>
  <c r="I158" i="8"/>
  <c r="A80" i="8"/>
  <c r="G111" i="8"/>
  <c r="G110" i="8"/>
  <c r="G109" i="8"/>
  <c r="G94" i="8"/>
  <c r="A93" i="8"/>
  <c r="G90" i="8"/>
  <c r="A104" i="8"/>
  <c r="A103" i="8" s="1"/>
  <c r="G105" i="8"/>
  <c r="A98" i="8"/>
  <c r="A97" i="8" s="1"/>
  <c r="G102" i="8"/>
  <c r="G101" i="8"/>
  <c r="G100" i="8"/>
  <c r="G99" i="8"/>
  <c r="G96" i="8"/>
  <c r="A95" i="8"/>
  <c r="G71" i="8"/>
  <c r="G39" i="8"/>
  <c r="G48" i="8"/>
  <c r="G51" i="8"/>
  <c r="G68" i="8"/>
  <c r="G72" i="8"/>
  <c r="G137" i="8"/>
  <c r="G138" i="8"/>
  <c r="G106" i="8"/>
  <c r="G107" i="8"/>
  <c r="G113" i="8"/>
  <c r="G130" i="8"/>
  <c r="G131" i="8"/>
  <c r="G133" i="8"/>
  <c r="G134" i="8"/>
  <c r="G146" i="8"/>
  <c r="G141" i="8"/>
  <c r="G142" i="8"/>
  <c r="G149" i="8"/>
  <c r="G150" i="8"/>
  <c r="G151" i="8"/>
  <c r="G152" i="8"/>
  <c r="G153" i="8"/>
  <c r="G154" i="8"/>
  <c r="G155" i="8"/>
  <c r="G156" i="8"/>
  <c r="G157" i="8"/>
  <c r="G158" i="8"/>
  <c r="A148" i="8"/>
  <c r="A147" i="8" s="1"/>
  <c r="A140" i="8"/>
  <c r="A139" i="8" s="1"/>
  <c r="A145" i="8"/>
  <c r="A144" i="8" s="1"/>
  <c r="A129" i="8"/>
  <c r="A123" i="8"/>
  <c r="A122" i="8" s="1"/>
  <c r="A136" i="8"/>
  <c r="A135" i="8" s="1"/>
  <c r="F2" i="8"/>
  <c r="I160" i="8" l="1"/>
  <c r="I159" i="8"/>
  <c r="G65" i="8"/>
  <c r="G66" i="8"/>
  <c r="G28" i="8"/>
  <c r="A13" i="8"/>
  <c r="G63" i="8"/>
  <c r="G37" i="8"/>
  <c r="G36" i="8"/>
  <c r="G64" i="8"/>
  <c r="G29" i="8"/>
  <c r="G57" i="8"/>
  <c r="G58" i="8"/>
  <c r="A47" i="8"/>
  <c r="A46" i="8" s="1"/>
  <c r="G33" i="8"/>
  <c r="G32" i="8"/>
  <c r="G62" i="8"/>
  <c r="G159" i="8" l="1"/>
</calcChain>
</file>

<file path=xl/sharedStrings.xml><?xml version="1.0" encoding="utf-8"?>
<sst xmlns="http://schemas.openxmlformats.org/spreadsheetml/2006/main" count="528" uniqueCount="278">
  <si>
    <r>
      <t xml:space="preserve">Assemble Load Bar to Chain  </t>
    </r>
    <r>
      <rPr>
        <b/>
        <sz val="10"/>
        <rFont val="Arial"/>
        <family val="2"/>
      </rPr>
      <t>(Add per Load Bar)</t>
    </r>
  </si>
  <si>
    <t>Quantity</t>
  </si>
  <si>
    <t>Part Number</t>
  </si>
  <si>
    <t>Description</t>
  </si>
  <si>
    <t>Unit List Price</t>
  </si>
  <si>
    <t>Unit Net Price</t>
  </si>
  <si>
    <t>Total Net</t>
  </si>
  <si>
    <t>Unit Weight</t>
  </si>
  <si>
    <t>Total Weight</t>
  </si>
  <si>
    <t>"I" Attachment</t>
  </si>
  <si>
    <t>Vertical Curves</t>
  </si>
  <si>
    <t>&gt;0</t>
  </si>
  <si>
    <t>&lt;0</t>
  </si>
  <si>
    <t>Multiplier:</t>
  </si>
  <si>
    <t>Special #1</t>
  </si>
  <si>
    <t>Special #2</t>
  </si>
  <si>
    <t>Special #3</t>
  </si>
  <si>
    <t>Special #4</t>
  </si>
  <si>
    <t>Special #5</t>
  </si>
  <si>
    <t>Special #6</t>
  </si>
  <si>
    <t>Special #7</t>
  </si>
  <si>
    <t>Special #8</t>
  </si>
  <si>
    <t>Special #9</t>
  </si>
  <si>
    <t>Special #10</t>
  </si>
  <si>
    <t>Total Net Lot:</t>
  </si>
  <si>
    <t>Proposal Number:</t>
  </si>
  <si>
    <t>Customer:</t>
  </si>
  <si>
    <t>Customer Location:</t>
  </si>
  <si>
    <t>End User:</t>
  </si>
  <si>
    <t>End User Location:</t>
  </si>
  <si>
    <t>Project:</t>
  </si>
  <si>
    <t>Date:</t>
  </si>
  <si>
    <t>Additional Components</t>
  </si>
  <si>
    <t>"H" Attachment (Priced in Pairs)</t>
  </si>
  <si>
    <t>Take-up Assemblies</t>
  </si>
  <si>
    <t>3" Unibeam™ Component Pricing Program</t>
  </si>
  <si>
    <t>24" Radius x 45 Degree Roller Turn, 2-1/2” Drop</t>
  </si>
  <si>
    <t>24" Radius x 90 Degree Roller Turn, 2-1/2” Drop</t>
  </si>
  <si>
    <t>24" Radius x 180 Degree Roller Turn, 2-1/2” Drop</t>
  </si>
  <si>
    <t>36" Radius x 45 Degree Roller Turn, 2-1/2” Drop</t>
  </si>
  <si>
    <t>36" Radius x 90 Degree Roller Turn, 2-1/2” Drop</t>
  </si>
  <si>
    <t>36" Radius x 180 Degree Roller Turn, 2-1/2” Drop</t>
  </si>
  <si>
    <t>48" Radius x 90 Degree Roller Turn, 2-1/2” Drop</t>
  </si>
  <si>
    <t xml:space="preserve">X-348 Microloy™ Chain Assembly (Strand Length: 120")
</t>
  </si>
  <si>
    <r>
      <rPr>
        <b/>
        <sz val="10"/>
        <rFont val="Arial"/>
        <family val="2"/>
      </rPr>
      <t>Note:  Trolley pricing is given by “half trolley”.  A pair of trolleys is required for connection to the chain.  Please remember to order the appropriate number of trolleys and hardware for you chain’s configuration.</t>
    </r>
    <r>
      <rPr>
        <sz val="10"/>
        <rFont val="Arial"/>
        <family val="2"/>
      </rPr>
      <t xml:space="preserve">
</t>
    </r>
  </si>
  <si>
    <r>
      <t xml:space="preserve">Feet </t>
    </r>
    <r>
      <rPr>
        <i/>
        <sz val="10"/>
        <rFont val="Arial"/>
        <family val="2"/>
      </rPr>
      <t>Total Chain Length</t>
    </r>
  </si>
  <si>
    <r>
      <t xml:space="preserve">Feet </t>
    </r>
    <r>
      <rPr>
        <i/>
        <sz val="10"/>
        <rFont val="Arial"/>
        <family val="2"/>
      </rPr>
      <t>Total Track Length</t>
    </r>
  </si>
  <si>
    <t>EA</t>
  </si>
  <si>
    <r>
      <t xml:space="preserve">3” I-Beam, 1045 High Carbon Rail (Section Length: 240”) 
</t>
    </r>
    <r>
      <rPr>
        <b/>
        <i/>
        <sz val="10"/>
        <rFont val="Arial"/>
        <family val="2"/>
      </rPr>
      <t>Note that rail comes unpainted with mill ends.</t>
    </r>
  </si>
  <si>
    <t xml:space="preserve">24” Radius x 180 Degree Roller Turn Spring Type Take-up Assembly, 
2-1/2” Drop  (8” Travel, 48” Spread)
</t>
  </si>
  <si>
    <t xml:space="preserve">24” Radius x 180 Degree Roller Turn Air Operated Take-up Assembly, 
2-1/2” Drop  (8” Travel, 48” Spread)
</t>
  </si>
  <si>
    <t xml:space="preserve">36” Radius x 180 Degree Roller Turn Spring Type Take-up Assembly, 
2-1/2” Drop  (8” Travel, 72” Spread)
</t>
  </si>
  <si>
    <t xml:space="preserve">36” Radius x 180 Degree Roller Turn Air Operated Take-up Assembly, 
2-1/2” Drop  (8” Travel, 72” Spread)
</t>
  </si>
  <si>
    <t>Hand Pushed Trolley Assembly 500.0 lb. Capacity (FCA Carlisle, SC)
(For use with 3" &amp; 4" I-Beams)</t>
  </si>
  <si>
    <t>3" Unibeam™ Spare Parts Pricing Program</t>
  </si>
  <si>
    <r>
      <t>Drive Back-up Bar</t>
    </r>
    <r>
      <rPr>
        <sz val="10"/>
        <rFont val="Arial"/>
        <family val="2"/>
      </rPr>
      <t xml:space="preserve">
</t>
    </r>
  </si>
  <si>
    <t>Roller Turn Assemblies</t>
  </si>
  <si>
    <t>5/8" - 11 UNC Hex Jam Nut</t>
  </si>
  <si>
    <t>5/8" Shake-proof Washer</t>
  </si>
  <si>
    <t>Traction Wheel Assemblies</t>
  </si>
  <si>
    <r>
      <t xml:space="preserve">Cup for Tapered Roller Bearing
</t>
    </r>
    <r>
      <rPr>
        <i/>
        <sz val="10"/>
        <rFont val="Arial"/>
        <family val="2"/>
      </rPr>
      <t>[Used in Roller Bearing Traction Wheels, (2) Units Required]</t>
    </r>
  </si>
  <si>
    <r>
      <t xml:space="preserve">Cone for Tapered Roller Bearing
</t>
    </r>
    <r>
      <rPr>
        <i/>
        <sz val="10"/>
        <rFont val="Arial"/>
        <family val="2"/>
      </rPr>
      <t>[Used in Roller Bearing Traction Wheels, (2) Units Required]</t>
    </r>
  </si>
  <si>
    <r>
      <t xml:space="preserve">Cooper Washer
</t>
    </r>
    <r>
      <rPr>
        <i/>
        <sz val="10"/>
        <rFont val="Arial"/>
        <family val="2"/>
      </rPr>
      <t>[Used in Carbon Bushed Traction Wheels, (1) Unit Required]</t>
    </r>
  </si>
  <si>
    <t>Weight:</t>
  </si>
  <si>
    <t>Weight Parts:</t>
  </si>
  <si>
    <t>Weight Chain:</t>
  </si>
  <si>
    <r>
      <t xml:space="preserve">Carbon Bushing
</t>
    </r>
    <r>
      <rPr>
        <i/>
        <sz val="10"/>
        <rFont val="Arial"/>
        <family val="2"/>
      </rPr>
      <t>[Used in Carbon Bushed Traction Wheels, (1) Unit Required]</t>
    </r>
  </si>
  <si>
    <t>BA3.11</t>
  </si>
  <si>
    <t>BA3.12</t>
  </si>
  <si>
    <t>13612-0</t>
  </si>
  <si>
    <t>14631-0</t>
  </si>
  <si>
    <t>13434-0</t>
  </si>
  <si>
    <t>57212-0</t>
  </si>
  <si>
    <t>75916-0</t>
  </si>
  <si>
    <t>69600-0</t>
  </si>
  <si>
    <t>4194-0</t>
  </si>
  <si>
    <t>4195-0</t>
  </si>
  <si>
    <t>9117-0</t>
  </si>
  <si>
    <t>57087-0</t>
  </si>
  <si>
    <t>300111-0</t>
  </si>
  <si>
    <t>4196-0</t>
  </si>
  <si>
    <t>56550-0</t>
  </si>
  <si>
    <t>56065-0</t>
  </si>
  <si>
    <t>4199-0</t>
  </si>
  <si>
    <t>5867-0</t>
  </si>
  <si>
    <t>8443-0</t>
  </si>
  <si>
    <t>252099-0</t>
  </si>
  <si>
    <t>252104-0</t>
  </si>
  <si>
    <t>252101-0</t>
  </si>
  <si>
    <t>9792-0</t>
  </si>
  <si>
    <t>18264-0</t>
  </si>
  <si>
    <t>947233-0</t>
  </si>
  <si>
    <t>947159-0</t>
  </si>
  <si>
    <t>947234-0</t>
  </si>
  <si>
    <t>947158-0</t>
  </si>
  <si>
    <t>947157-0</t>
  </si>
  <si>
    <t>9641-0</t>
  </si>
  <si>
    <t>100871-0</t>
  </si>
  <si>
    <t>9643-0</t>
  </si>
  <si>
    <t>100873-0</t>
  </si>
  <si>
    <t>9666-0</t>
  </si>
  <si>
    <t>9662-0</t>
  </si>
  <si>
    <t>9660-0</t>
  </si>
  <si>
    <t>9686-0</t>
  </si>
  <si>
    <t>9682-0</t>
  </si>
  <si>
    <t>9680-0</t>
  </si>
  <si>
    <t>212373-0</t>
  </si>
  <si>
    <t>330-36-090-R-2-0</t>
  </si>
  <si>
    <t>330-36-180-R-2-0</t>
  </si>
  <si>
    <t>330-48-090-R-2-0</t>
  </si>
  <si>
    <t>330-48-180-R-2-0</t>
  </si>
  <si>
    <t>330-36-090-C-2-0</t>
  </si>
  <si>
    <t>330-36-180-C-2-0</t>
  </si>
  <si>
    <t>330-48-090-C-2-0</t>
  </si>
  <si>
    <t>330-48-180-C-2-0</t>
  </si>
  <si>
    <t>17699-0</t>
  </si>
  <si>
    <t>17700-0</t>
  </si>
  <si>
    <t>8704-0</t>
  </si>
  <si>
    <t>10717-0</t>
  </si>
  <si>
    <t>147174-0</t>
  </si>
  <si>
    <t>947362-0</t>
  </si>
  <si>
    <t>947363-0</t>
  </si>
  <si>
    <t>947358-0</t>
  </si>
  <si>
    <t>100371-0</t>
  </si>
  <si>
    <t>10694-0</t>
  </si>
  <si>
    <t>56576-0</t>
  </si>
  <si>
    <t>8200-0</t>
  </si>
  <si>
    <t>16493-0</t>
  </si>
  <si>
    <t>9624-0</t>
  </si>
  <si>
    <t>56567-0</t>
  </si>
  <si>
    <t>57015-0</t>
  </si>
  <si>
    <t>6671-0</t>
  </si>
  <si>
    <t>264391-0</t>
  </si>
  <si>
    <t>8388-0</t>
  </si>
  <si>
    <t>8202-0</t>
  </si>
  <si>
    <t>947375-0</t>
  </si>
  <si>
    <t>947374-0</t>
  </si>
  <si>
    <t>947373-0</t>
  </si>
  <si>
    <t>947372-0</t>
  </si>
  <si>
    <t>947371-0</t>
  </si>
  <si>
    <t>947203-0</t>
  </si>
  <si>
    <t>947125-0</t>
  </si>
  <si>
    <t>947204-0</t>
  </si>
  <si>
    <t>947124-0</t>
  </si>
  <si>
    <t>947122-0</t>
  </si>
  <si>
    <t>264198-0</t>
  </si>
  <si>
    <t>264199-0</t>
  </si>
  <si>
    <t>6610-0</t>
  </si>
  <si>
    <t>264289-0</t>
  </si>
  <si>
    <t xml:space="preserve">Swivel Hooks </t>
  </si>
  <si>
    <t>Hand Pushed Trolleys</t>
  </si>
  <si>
    <t xml:space="preserve">Track </t>
  </si>
  <si>
    <r>
      <t xml:space="preserve">UniFrame X-348 Rotary Constant Speed Caterpillar Drive Assembly </t>
    </r>
    <r>
      <rPr>
        <b/>
        <sz val="10"/>
        <rFont val="Arial"/>
        <family val="2"/>
      </rPr>
      <t xml:space="preserve">2,000 LB Chain Pull Capacity </t>
    </r>
    <r>
      <rPr>
        <sz val="10"/>
        <rFont val="Arial"/>
        <family val="2"/>
      </rPr>
      <t xml:space="preserve">c/w 0.75 HP, 230/460 Volt AC, TEFC Inverter Duty Gearmotor, 5:1 Turn-down Ratio, 460 Volt AC Brake and Limit Switch Overload Protection, Set @ 2-1/2" Drop, </t>
    </r>
    <r>
      <rPr>
        <b/>
        <sz val="10"/>
        <rFont val="Arial"/>
        <family val="2"/>
      </rPr>
      <t xml:space="preserve">Speed 5.4 FPM </t>
    </r>
    <r>
      <rPr>
        <sz val="10"/>
        <rFont val="Arial"/>
        <family val="2"/>
      </rPr>
      <t>@ 60 HZ (Note: Drive is LESS controls. Brake to be wired separately when used with inverter.)</t>
    </r>
  </si>
  <si>
    <r>
      <t xml:space="preserve">UniFrame X-348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1.5 HP, 230/460 Volt AC, TEFC Inverter Duty Gearmotor, 5:1 Turn-down Ratio, 460 Volt AC Brake and Limit Switch Overload Protection, Set @ 2-1/2" Drop, </t>
    </r>
    <r>
      <rPr>
        <b/>
        <sz val="10"/>
        <rFont val="Arial"/>
        <family val="2"/>
      </rPr>
      <t>Speed 15.7 FPM</t>
    </r>
    <r>
      <rPr>
        <sz val="10"/>
        <rFont val="Arial"/>
        <family val="2"/>
      </rPr>
      <t xml:space="preserve"> @ 60 HZ (Note: Drive is LESS controls. Brake to be wired separately when used with inverter.)</t>
    </r>
  </si>
  <si>
    <r>
      <t xml:space="preserve">UniFrame X-348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3.0 HP, 230/460 Volt AC, TEFC Inverter Duty Gearmotor, 5:1 Turn-down Ratio, 460 Volt AC Brake and Limit Switch Overload Protection, Set @ 2-1/2" Drop, </t>
    </r>
    <r>
      <rPr>
        <b/>
        <sz val="10"/>
        <rFont val="Arial"/>
        <family val="2"/>
      </rPr>
      <t>Speed 30.5 FPM</t>
    </r>
    <r>
      <rPr>
        <sz val="10"/>
        <rFont val="Arial"/>
        <family val="2"/>
      </rPr>
      <t xml:space="preserve"> @ 60 HZ (Note: Drive is LESS controls. Brake to be wired separately when used with inverter.)</t>
    </r>
  </si>
  <si>
    <r>
      <t xml:space="preserve">UniFrame X-348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3.0 HP, 230/460 Volt AC, TEFC Inverter Duty Gearmotor, 5:1 Turn-down Ratio, 460 Volt AC Brake and Limit Switch Overload Protection, Set @ 2-1/2" Drop, </t>
    </r>
    <r>
      <rPr>
        <b/>
        <sz val="10"/>
        <rFont val="Arial"/>
        <family val="2"/>
      </rPr>
      <t>Speed 44.6 FPM</t>
    </r>
    <r>
      <rPr>
        <sz val="10"/>
        <rFont val="Arial"/>
        <family val="2"/>
      </rPr>
      <t xml:space="preserve"> @ 60 HZ (Note: Drive is LESS controls. Brake to be wired separately when used with inverter.)</t>
    </r>
  </si>
  <si>
    <r>
      <t xml:space="preserve">UniFrame X-348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5 HP, 230/460 Volt AC, TEFC Inverter Duty Gearmotor, 5:1 Turn-down Ratio, 460 Volt AC Brake and Limit Switch Overload Protection, Set @ 2-1/2" Drop, </t>
    </r>
    <r>
      <rPr>
        <b/>
        <sz val="10"/>
        <rFont val="Arial"/>
        <family val="2"/>
      </rPr>
      <t>Speed 63.0 FPM</t>
    </r>
    <r>
      <rPr>
        <sz val="10"/>
        <rFont val="Arial"/>
        <family val="2"/>
      </rPr>
      <t xml:space="preserve"> @ 60 HZ (Note: Drive is LESS controls. Brake to be wired separately when used with inverter.)</t>
    </r>
  </si>
  <si>
    <r>
      <t xml:space="preserve">36" Pitch Diameter x 90 Degree </t>
    </r>
    <r>
      <rPr>
        <b/>
        <sz val="10"/>
        <rFont val="Arial"/>
        <family val="2"/>
      </rPr>
      <t>Roller Bearing</t>
    </r>
    <r>
      <rPr>
        <sz val="10"/>
        <rFont val="Arial"/>
        <family val="2"/>
      </rPr>
      <t xml:space="preserve"> Traction Wheel  Assembly, 2-1/2” Drop</t>
    </r>
  </si>
  <si>
    <r>
      <t xml:space="preserve">36" Pitch Diameter x 180 Degree </t>
    </r>
    <r>
      <rPr>
        <b/>
        <sz val="10"/>
        <rFont val="Arial"/>
        <family val="2"/>
      </rPr>
      <t>Roller Bearing</t>
    </r>
    <r>
      <rPr>
        <sz val="10"/>
        <rFont val="Arial"/>
        <family val="2"/>
      </rPr>
      <t xml:space="preserve"> Traction Wheel Assembly, 2-1/2” Drop</t>
    </r>
  </si>
  <si>
    <r>
      <t xml:space="preserve">48" Pitch Diameter x 90 Degree </t>
    </r>
    <r>
      <rPr>
        <b/>
        <sz val="10"/>
        <rFont val="Arial"/>
        <family val="2"/>
      </rPr>
      <t>Roller Bearing</t>
    </r>
    <r>
      <rPr>
        <sz val="10"/>
        <rFont val="Arial"/>
        <family val="2"/>
      </rPr>
      <t xml:space="preserve"> Traction Wheel  Assembly, 2-1/2” Drop</t>
    </r>
  </si>
  <si>
    <r>
      <t xml:space="preserve">48" Pitch Diameter x 180 Degree </t>
    </r>
    <r>
      <rPr>
        <b/>
        <sz val="10"/>
        <rFont val="Arial"/>
        <family val="2"/>
      </rPr>
      <t>Roller Bearing</t>
    </r>
    <r>
      <rPr>
        <sz val="10"/>
        <rFont val="Arial"/>
        <family val="2"/>
      </rPr>
      <t xml:space="preserve"> Traction Wheel Assembly, 2-1/2” Drop</t>
    </r>
  </si>
  <si>
    <r>
      <t xml:space="preserve">36" Pitch Diameter x 90 Degree </t>
    </r>
    <r>
      <rPr>
        <b/>
        <sz val="10"/>
        <rFont val="Arial"/>
        <family val="2"/>
      </rPr>
      <t xml:space="preserve">Carbon Bushed </t>
    </r>
    <r>
      <rPr>
        <sz val="10"/>
        <rFont val="Arial"/>
        <family val="2"/>
      </rPr>
      <t>Traction Wheel Assembly, 2-1/2” Drop (No Paint, Coated w/ Rust-Veto)</t>
    </r>
  </si>
  <si>
    <r>
      <t xml:space="preserve">36" Pitch Diameter x 180 Degree </t>
    </r>
    <r>
      <rPr>
        <b/>
        <sz val="10"/>
        <rFont val="Arial"/>
        <family val="2"/>
      </rPr>
      <t>Carbon Bushed</t>
    </r>
    <r>
      <rPr>
        <sz val="10"/>
        <rFont val="Arial"/>
        <family val="2"/>
      </rPr>
      <t xml:space="preserve"> Traction Wheel Assembly, 2-1/2” Drop (No Paint, Coated w/ Rust-Veto)</t>
    </r>
  </si>
  <si>
    <r>
      <t xml:space="preserve">48" Pitch Diameter x 90 Degree </t>
    </r>
    <r>
      <rPr>
        <b/>
        <sz val="10"/>
        <rFont val="Arial"/>
        <family val="2"/>
      </rPr>
      <t>Carbon Bushed</t>
    </r>
    <r>
      <rPr>
        <sz val="10"/>
        <rFont val="Arial"/>
        <family val="2"/>
      </rPr>
      <t xml:space="preserve"> Traction Wheel Assembly, 2-1/2” Drop (No Paint, Coated w/ Rust-Veto)</t>
    </r>
  </si>
  <si>
    <r>
      <t xml:space="preserve">48" Pitch Diameter x 180 Degree </t>
    </r>
    <r>
      <rPr>
        <b/>
        <sz val="10"/>
        <rFont val="Arial"/>
        <family val="2"/>
      </rPr>
      <t xml:space="preserve">Carbon Bushed </t>
    </r>
    <r>
      <rPr>
        <sz val="10"/>
        <rFont val="Arial"/>
        <family val="2"/>
      </rPr>
      <t>Traction Wheel Assembly, 2-1/2” Drop (No Paint, Coated w/ Rust-Veto)</t>
    </r>
  </si>
  <si>
    <t>X-348 "H" Attachment Clevis Pin, Ships Loose</t>
  </si>
  <si>
    <t>1/2" Flat Washer, Ships Loose</t>
  </si>
  <si>
    <t xml:space="preserve"> Rue Ring Cotter for ½” Diameter Pin, Ships Loose</t>
  </si>
  <si>
    <r>
      <t xml:space="preserve">Non-Indexing Swivel Hook Assembly
</t>
    </r>
    <r>
      <rPr>
        <i/>
        <sz val="10"/>
        <rFont val="Arial"/>
        <family val="2"/>
      </rPr>
      <t>Consisting of the Following:</t>
    </r>
    <r>
      <rPr>
        <sz val="10"/>
        <rFont val="Arial"/>
        <family val="2"/>
      </rPr>
      <t xml:space="preserve">
(1) 16610 Hook
(1) 10554 Shank</t>
    </r>
  </si>
  <si>
    <r>
      <t xml:space="preserve">Indexing Swivel Hook Assembly
</t>
    </r>
    <r>
      <rPr>
        <i/>
        <sz val="10"/>
        <rFont val="Arial"/>
        <family val="2"/>
      </rPr>
      <t>Consisting of the Following:</t>
    </r>
    <r>
      <rPr>
        <sz val="10"/>
        <rFont val="Arial"/>
        <family val="2"/>
      </rPr>
      <t xml:space="preserve">
(1) 16611 Hook
(1) 6513   Shank</t>
    </r>
  </si>
  <si>
    <r>
      <t xml:space="preserve">Star Wheel Swivel Hook Assembly
</t>
    </r>
    <r>
      <rPr>
        <i/>
        <sz val="10"/>
        <rFont val="Arial"/>
        <family val="2"/>
      </rPr>
      <t>Consisting of the Following:</t>
    </r>
    <r>
      <rPr>
        <sz val="10"/>
        <rFont val="Arial"/>
        <family val="2"/>
      </rPr>
      <t xml:space="preserve">
(1) 16164 Hook
(1) 6513  Shank</t>
    </r>
  </si>
  <si>
    <t>Expansion Joints</t>
  </si>
  <si>
    <r>
      <t xml:space="preserve">0.5 HP, TEFC, Inverter Duty Gearmotor, 460 Volt, 3 PH, 60 HZ, 641:1 Ratio c/w 480 Volt Brake, for use with </t>
    </r>
    <r>
      <rPr>
        <b/>
        <sz val="10"/>
        <rFont val="Arial"/>
        <family val="2"/>
      </rPr>
      <t>1,000 LB Drive #947385, 5.3 FPM</t>
    </r>
  </si>
  <si>
    <r>
      <t xml:space="preserve">1.5 HP, TEFC, Inverter Duty Gearmotor,460 Volt, 3 PH, 60 HZ, 231:1 Ratio c/w 480 Volt Brake, for use with </t>
    </r>
    <r>
      <rPr>
        <b/>
        <sz val="10"/>
        <rFont val="Arial"/>
        <family val="2"/>
      </rPr>
      <t>1,000 LB Drive #947384, 15.1 FPM</t>
    </r>
  </si>
  <si>
    <r>
      <t xml:space="preserve">1.5 HP, TEFC, Inverter Duty Gearmotor, 460 Volt, 3 PH, 60 HZ, 109.04:1 Ratio c/w 480 Volt Brake, for use with </t>
    </r>
    <r>
      <rPr>
        <b/>
        <sz val="10"/>
        <rFont val="Arial"/>
        <family val="2"/>
      </rPr>
      <t>1,000 LB Drive #947383, 31.9 FPM</t>
    </r>
  </si>
  <si>
    <r>
      <t xml:space="preserve">2.0 HP, TEFC, Inverter Duty Gearmotor, 460 Volt, 3 PH, 60 HZ, 79.76:1 Ratio c/w 480 Volt Brake, for use with </t>
    </r>
    <r>
      <rPr>
        <b/>
        <sz val="10"/>
        <rFont val="Arial"/>
        <family val="2"/>
      </rPr>
      <t>1,000 LB Drive #947382, 43.6 FPM</t>
    </r>
  </si>
  <si>
    <r>
      <t xml:space="preserve">3.0 HP, TEFC, Inverter Duty Gearmotor, 460 Volt, 3 PH, 60 HZ, 53.73:1 Ratio c/w 480 Volt Brake, for use with </t>
    </r>
    <r>
      <rPr>
        <b/>
        <sz val="10"/>
        <rFont val="Arial"/>
        <family val="2"/>
      </rPr>
      <t>1,000 LB Drive #947381, 64.6 FPM</t>
    </r>
  </si>
  <si>
    <r>
      <t xml:space="preserve">0.75 HP, TEFC, Inverter Duty Gearmotor, 460 Volt, 3 PH, 60 HZ, 988:1 Ratio c/w 480 Volt Brake, for use with </t>
    </r>
    <r>
      <rPr>
        <b/>
        <sz val="10"/>
        <rFont val="Arial"/>
        <family val="2"/>
      </rPr>
      <t>2,000 LB Drive #947233, 5.4 FPM</t>
    </r>
  </si>
  <si>
    <r>
      <t xml:space="preserve">1.5 HP, TEFC, Inverter Duty Gearmotor, 460 Volt, 3 PH, 60 HZ, 350:1 Ratio c/w 480 Volt Brake, for use with </t>
    </r>
    <r>
      <rPr>
        <b/>
        <sz val="10"/>
        <rFont val="Arial"/>
        <family val="2"/>
      </rPr>
      <t>2,000 LB Drive #947159, 15.7 FPM</t>
    </r>
  </si>
  <si>
    <r>
      <t xml:space="preserve">3.0 HP, TEFC, Inverter Duty Gearmotor, 460 Volt, 3 PH, 60 HZ, 179.97:1 Ratio c/w 480 Volt Brake, for use with </t>
    </r>
    <r>
      <rPr>
        <b/>
        <sz val="10"/>
        <rFont val="Arial"/>
        <family val="2"/>
      </rPr>
      <t>2,000 LB Drive #947234, 30.5 FPM</t>
    </r>
  </si>
  <si>
    <r>
      <t xml:space="preserve">3.0 HP, TEFC, Inverter Duty Gearmotor, 460 Volt, 3 PH, 60 HZ, 123.29:1 Ratio c/w 480 Volt Brake, for use with </t>
    </r>
    <r>
      <rPr>
        <b/>
        <sz val="10"/>
        <rFont val="Arial"/>
        <family val="2"/>
      </rPr>
      <t>2,000 LB Drive #947158, 44.6 FPM</t>
    </r>
  </si>
  <si>
    <r>
      <t xml:space="preserve">5.0 HP, TEFC, Inverter Duty Gearmotor, 460 Volt, 3 PH, 60 HZ, 88.01:1 Ratio c/w 480 Volt Brake, for use with </t>
    </r>
    <r>
      <rPr>
        <b/>
        <sz val="10"/>
        <rFont val="Arial"/>
        <family val="2"/>
      </rPr>
      <t>2,000 LB Drive #947157, 63.0 FPM</t>
    </r>
  </si>
  <si>
    <t>9985-0</t>
  </si>
  <si>
    <r>
      <t xml:space="preserve">Gasket, 1/32" Thick
</t>
    </r>
    <r>
      <rPr>
        <i/>
        <sz val="10"/>
        <rFont val="Arial"/>
        <family val="2"/>
      </rPr>
      <t>[Used in Roller Bearing  Traction Wheels, (1) Unit Required]</t>
    </r>
  </si>
  <si>
    <t>222870-0</t>
  </si>
  <si>
    <t>Chain &amp; Chain Attachments</t>
  </si>
  <si>
    <t>15573-0</t>
  </si>
  <si>
    <t>5443-0</t>
  </si>
  <si>
    <t>15802-0</t>
  </si>
  <si>
    <t>3362-0</t>
  </si>
  <si>
    <t>X-348 Master Pin Assembly</t>
  </si>
  <si>
    <t xml:space="preserve">Trolley Attachments &amp; Hardware </t>
  </si>
  <si>
    <t>Trolley Wheels and Inner Caps</t>
  </si>
  <si>
    <t>16011-0</t>
  </si>
  <si>
    <t>16014-0</t>
  </si>
  <si>
    <t>5189-0</t>
  </si>
  <si>
    <t>15930-0</t>
  </si>
  <si>
    <t>3" FBC Wheel Convex Face, 3/8" Bore, Labyrinth Seals</t>
  </si>
  <si>
    <t>3" Trolley Wheel Inner Cap</t>
  </si>
  <si>
    <t>3" Trolley Wheel Inner Cap C/W Grease Fitting</t>
  </si>
  <si>
    <t>Roller Turn Rollers &amp; Roller Turn Bolts</t>
  </si>
  <si>
    <t>16487-0</t>
  </si>
  <si>
    <t>16490-0</t>
  </si>
  <si>
    <t>10216-0</t>
  </si>
  <si>
    <t>2 3/4" DIA X 5/8" Bore Ball Bearing Roller</t>
  </si>
  <si>
    <t>2 13/16" DIA X 5/8" Bore Tapered Roller Bearing Heavy Duty Roller</t>
  </si>
  <si>
    <t>5/8" DIA X 3 1/2" LG Hex Head Roller Turn Bolt, Grade 5</t>
  </si>
  <si>
    <t>947354-0</t>
  </si>
  <si>
    <t xml:space="preserve">Take Up Shaft &amp; Sprocket Assembly
</t>
  </si>
  <si>
    <t>264390-0</t>
  </si>
  <si>
    <r>
      <t>Bracket Bolt</t>
    </r>
    <r>
      <rPr>
        <i/>
        <sz val="10"/>
        <rFont val="Arial"/>
        <family val="2"/>
      </rPr>
      <t xml:space="preserve"> [Two (2) Units Required]</t>
    </r>
    <r>
      <rPr>
        <sz val="10"/>
        <rFont val="Arial"/>
        <family val="2"/>
      </rPr>
      <t xml:space="preserve">
</t>
    </r>
  </si>
  <si>
    <r>
      <t xml:space="preserve">X-348 "M" Filler </t>
    </r>
    <r>
      <rPr>
        <i/>
        <sz val="10"/>
        <rFont val="Arial"/>
        <family val="2"/>
      </rPr>
      <t>[Two (2) Units Required]</t>
    </r>
  </si>
  <si>
    <r>
      <t xml:space="preserve">X-348 Intermediate "H" Attachment </t>
    </r>
    <r>
      <rPr>
        <i/>
        <sz val="10"/>
        <rFont val="Arial"/>
        <family val="2"/>
      </rPr>
      <t>[Two (2) Units Reqired]</t>
    </r>
  </si>
  <si>
    <r>
      <t>Bracket Nut</t>
    </r>
    <r>
      <rPr>
        <i/>
        <sz val="10"/>
        <rFont val="Arial"/>
        <family val="2"/>
      </rPr>
      <t xml:space="preserve"> Two (2) Units Required]</t>
    </r>
    <r>
      <rPr>
        <sz val="10"/>
        <rFont val="Arial"/>
        <family val="2"/>
      </rPr>
      <t xml:space="preserve">
</t>
    </r>
  </si>
  <si>
    <t>Power Only Half Trolley Assemblies</t>
  </si>
  <si>
    <r>
      <t>3” Half Trolley, 2-1/2" Drop c/w Full Complement Wheels, Seal, Inner Cap &amp; Grease Fitting</t>
    </r>
    <r>
      <rPr>
        <i/>
        <sz val="10"/>
        <rFont val="Arial"/>
        <family val="2"/>
      </rPr>
      <t xml:space="preserve"> [Two (2) Units Required]</t>
    </r>
    <r>
      <rPr>
        <sz val="10"/>
        <rFont val="Arial"/>
        <family val="2"/>
      </rPr>
      <t xml:space="preserve">
</t>
    </r>
  </si>
  <si>
    <r>
      <t xml:space="preserve">3” Half Trolley, 2-1/2" Drop c/w Full Complement Wheels &amp; Seal,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Inner Cap</t>
    </r>
    <r>
      <rPr>
        <i/>
        <sz val="10"/>
        <rFont val="Arial"/>
        <family val="2"/>
      </rPr>
      <t xml:space="preserve"> [Two (2) Units Required]</t>
    </r>
    <r>
      <rPr>
        <sz val="10"/>
        <rFont val="Arial"/>
        <family val="2"/>
      </rPr>
      <t xml:space="preserve">
</t>
    </r>
  </si>
  <si>
    <r>
      <t>3” Half Trolley, 2-1/2" Drop c/w Full Complement Wheels,</t>
    </r>
    <r>
      <rPr>
        <b/>
        <sz val="10"/>
        <rFont val="Arial"/>
        <family val="2"/>
      </rPr>
      <t xml:space="preserve"> LESS</t>
    </r>
    <r>
      <rPr>
        <sz val="10"/>
        <rFont val="Arial"/>
        <family val="2"/>
      </rPr>
      <t xml:space="preserve"> Seal,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Inner Cap</t>
    </r>
    <r>
      <rPr>
        <i/>
        <sz val="10"/>
        <rFont val="Arial"/>
        <family val="2"/>
      </rPr>
      <t xml:space="preserve"> [Two (2) Units Required]</t>
    </r>
    <r>
      <rPr>
        <sz val="10"/>
        <rFont val="Arial"/>
        <family val="2"/>
      </rPr>
      <t xml:space="preserve">
</t>
    </r>
  </si>
  <si>
    <r>
      <t xml:space="preserve">Assemble Trolleys to Chain  </t>
    </r>
    <r>
      <rPr>
        <b/>
        <sz val="10"/>
        <rFont val="Arial"/>
        <family val="2"/>
      </rPr>
      <t>(Add per Trolley Pair)</t>
    </r>
  </si>
  <si>
    <r>
      <t xml:space="preserve">3" FBC Wheel Convex Face, 3/8" Bore,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Labyrinth Seals</t>
    </r>
  </si>
  <si>
    <t>4193-0</t>
  </si>
  <si>
    <t>"C" Attachment</t>
  </si>
  <si>
    <r>
      <t xml:space="preserve">“B” Attachment, Ships Loose [One </t>
    </r>
    <r>
      <rPr>
        <i/>
        <sz val="10"/>
        <rFont val="Arial"/>
        <family val="2"/>
      </rPr>
      <t>(1) Unit Required]</t>
    </r>
    <r>
      <rPr>
        <sz val="10"/>
        <rFont val="Arial"/>
        <family val="2"/>
      </rPr>
      <t xml:space="preserve">
</t>
    </r>
  </si>
  <si>
    <r>
      <t xml:space="preserve">Nut, Ships Loose [One </t>
    </r>
    <r>
      <rPr>
        <i/>
        <sz val="10"/>
        <rFont val="Arial"/>
        <family val="2"/>
      </rPr>
      <t>(1) Unit Required]</t>
    </r>
  </si>
  <si>
    <r>
      <t xml:space="preserve">Cotter Pin, Ships Loose [One </t>
    </r>
    <r>
      <rPr>
        <i/>
        <sz val="10"/>
        <rFont val="Arial"/>
        <family val="2"/>
      </rPr>
      <t>(1) Unit Required]</t>
    </r>
  </si>
  <si>
    <r>
      <t xml:space="preserve">X-348 Load Bar, Ships Loose [One </t>
    </r>
    <r>
      <rPr>
        <i/>
        <sz val="10"/>
        <rFont val="Arial"/>
        <family val="2"/>
      </rPr>
      <t>(1)  Unit Required]</t>
    </r>
    <r>
      <rPr>
        <sz val="10"/>
        <rFont val="Arial"/>
        <family val="2"/>
      </rPr>
      <t xml:space="preserve">
</t>
    </r>
  </si>
  <si>
    <r>
      <t xml:space="preserve">“B” Attachment, Ships Loose [Two </t>
    </r>
    <r>
      <rPr>
        <i/>
        <sz val="10"/>
        <rFont val="Arial"/>
        <family val="2"/>
      </rPr>
      <t>(2) Units Required]</t>
    </r>
    <r>
      <rPr>
        <sz val="10"/>
        <rFont val="Arial"/>
        <family val="2"/>
      </rPr>
      <t xml:space="preserve">
</t>
    </r>
  </si>
  <si>
    <r>
      <t xml:space="preserve">Spherical Washer, Ships Loose [Two </t>
    </r>
    <r>
      <rPr>
        <i/>
        <sz val="10"/>
        <rFont val="Arial"/>
        <family val="2"/>
      </rPr>
      <t>(2) Units Required]</t>
    </r>
    <r>
      <rPr>
        <sz val="10"/>
        <rFont val="Arial"/>
        <family val="2"/>
      </rPr>
      <t xml:space="preserve">
</t>
    </r>
  </si>
  <si>
    <r>
      <t xml:space="preserve">Tube Spacer, Ships Loose [Two </t>
    </r>
    <r>
      <rPr>
        <i/>
        <sz val="10"/>
        <rFont val="Arial"/>
        <family val="2"/>
      </rPr>
      <t>(2) Units Required]</t>
    </r>
    <r>
      <rPr>
        <sz val="10"/>
        <rFont val="Arial"/>
        <family val="2"/>
      </rPr>
      <t xml:space="preserve">
</t>
    </r>
  </si>
  <si>
    <r>
      <t xml:space="preserve">Nut, Ships Loose [Two </t>
    </r>
    <r>
      <rPr>
        <i/>
        <sz val="10"/>
        <rFont val="Arial"/>
        <family val="2"/>
      </rPr>
      <t>(2) Units Required]</t>
    </r>
  </si>
  <si>
    <r>
      <t xml:space="preserve">Cotter Pin, Ships Loose [Two </t>
    </r>
    <r>
      <rPr>
        <i/>
        <sz val="10"/>
        <rFont val="Arial"/>
        <family val="2"/>
      </rPr>
      <t>(2) Units Required]</t>
    </r>
  </si>
  <si>
    <t>P&amp;F Pusher Dogs</t>
  </si>
  <si>
    <t>9541-0</t>
  </si>
  <si>
    <t>BA3.13</t>
  </si>
  <si>
    <t>5/8" DIA X 3 1/2" LG Hex Head Roller Turn Bolt, W/Grease Fitting,Grade 5, Drilled</t>
  </si>
  <si>
    <r>
      <t>Dust Cap</t>
    </r>
    <r>
      <rPr>
        <i/>
        <sz val="10"/>
        <rFont val="Arial"/>
        <family val="2"/>
      </rPr>
      <t xml:space="preserve"> [Two (2) Units Required]</t>
    </r>
  </si>
  <si>
    <t>Power Only Anti-Backup &amp; Anti-Runaways</t>
  </si>
  <si>
    <t>S3 Anti-Back-up</t>
  </si>
  <si>
    <t>S3 Anti-Runaway (Less Limit Switch)</t>
  </si>
  <si>
    <t>S3 Anti-Runaway (With Limit Switch)</t>
  </si>
  <si>
    <t>S3 Oven Expansion Joint 3/8" Travel (Unit Length: 36") (No Paint, Coated w/ Rust-Veto)</t>
  </si>
  <si>
    <t>S3 96" Radius x 30 Degree Single Vertical Curve</t>
  </si>
  <si>
    <t>S3 96" Radius x 45 Degree Single Vertical Curve</t>
  </si>
  <si>
    <t xml:space="preserve">Power Only Roller Turn Assemblies  </t>
  </si>
  <si>
    <t xml:space="preserve">1,000 LB Drive Spare Parts
</t>
  </si>
  <si>
    <t xml:space="preserve">2,000 LB Drive Spare Parts
</t>
  </si>
  <si>
    <t>Drive Gearmotors - 1,000 LB</t>
  </si>
  <si>
    <t>Drive Gearmotors - 2,000 LB</t>
  </si>
  <si>
    <r>
      <t xml:space="preserve">Back-up Bar Stud </t>
    </r>
    <r>
      <rPr>
        <i/>
        <sz val="10"/>
        <rFont val="Arial"/>
        <family val="2"/>
      </rPr>
      <t>[Two (2) Units Required]</t>
    </r>
  </si>
  <si>
    <r>
      <t xml:space="preserve">1-1/4" - 7 UNC Hex Jam Nut, Grade 2 </t>
    </r>
    <r>
      <rPr>
        <i/>
        <sz val="10"/>
        <rFont val="Arial"/>
        <family val="2"/>
      </rPr>
      <t>[Four (4) Units Required]</t>
    </r>
  </si>
  <si>
    <t>X-348 Caterpillar Chain Assembly (108" Long w/ Dogs on 12" C/C)</t>
  </si>
  <si>
    <t>Compression Spring</t>
  </si>
  <si>
    <r>
      <t>Roller Turn Roller W/ 5/8" DIA Bore X 2-3/16" High</t>
    </r>
    <r>
      <rPr>
        <i/>
        <sz val="10"/>
        <rFont val="Arial"/>
        <family val="2"/>
      </rPr>
      <t xml:space="preserve"> [Seven (7) Units Required]</t>
    </r>
  </si>
  <si>
    <r>
      <t xml:space="preserve">5/8" DIA X 3-1/2" LG Roller Turn Roller Bolt </t>
    </r>
    <r>
      <rPr>
        <i/>
        <sz val="10"/>
        <rFont val="Arial"/>
        <family val="2"/>
      </rPr>
      <t>[Seven (7) Units Required]</t>
    </r>
  </si>
  <si>
    <r>
      <t xml:space="preserve">5/8" - 11 UNC Hex Jam Nut </t>
    </r>
    <r>
      <rPr>
        <i/>
        <sz val="10"/>
        <rFont val="Arial"/>
        <family val="2"/>
      </rPr>
      <t>[Seven (7) Units Required]</t>
    </r>
  </si>
  <si>
    <r>
      <t xml:space="preserve">5/8" Shake-proof Washer </t>
    </r>
    <r>
      <rPr>
        <i/>
        <sz val="10"/>
        <rFont val="Arial"/>
        <family val="2"/>
      </rPr>
      <t>[Seven (7) Units Required]</t>
    </r>
  </si>
  <si>
    <t xml:space="preserve">19-Tooth, RC160 Drive Sprocket
</t>
  </si>
  <si>
    <t xml:space="preserve">19-Tooth, RC-160 Take-up Sprocket w/ Bearings &amp; Shaft
</t>
  </si>
  <si>
    <t>X-348 Caterpillar Chain Assembly (120" Long w/ Dogs on 12" C/C)</t>
  </si>
  <si>
    <t>4" Bore X 8" Stroke Air Cylinder</t>
  </si>
  <si>
    <t>Roller Turn Roller W/ 5/8" DIA Bore X 2-3/16" High</t>
  </si>
  <si>
    <t>5/8" DIA X  3-1/2" LG Roller Turn Roller Bolt</t>
  </si>
  <si>
    <r>
      <t xml:space="preserve">Cone for Tapered Roller Bearing
</t>
    </r>
    <r>
      <rPr>
        <i/>
        <sz val="10"/>
        <rFont val="Arial"/>
        <family val="2"/>
      </rPr>
      <t>[Used in Traction Wheel Take-ups [Two (2) Units Required]</t>
    </r>
  </si>
  <si>
    <r>
      <t xml:space="preserve">Cup for Tapered Roller Bearing
</t>
    </r>
    <r>
      <rPr>
        <i/>
        <sz val="10"/>
        <rFont val="Arial"/>
        <family val="2"/>
      </rPr>
      <t>[Used in Traction Wheel Take-ups [Two (2) Units Required]</t>
    </r>
  </si>
  <si>
    <t>X-348 Intermediate "H" Attachment Assy - Consisting of the following shipped loose parts:</t>
  </si>
  <si>
    <t>X-348 Load Bar &amp; Hardware - Consisting of the following shipped loose parts:</t>
  </si>
  <si>
    <r>
      <t xml:space="preserve">X-348 </t>
    </r>
    <r>
      <rPr>
        <b/>
        <sz val="10"/>
        <rFont val="Arial"/>
        <family val="2"/>
      </rPr>
      <t xml:space="preserve">Push Across </t>
    </r>
    <r>
      <rPr>
        <sz val="10"/>
        <rFont val="Arial"/>
        <family val="2"/>
      </rPr>
      <t>Side Link Pusher</t>
    </r>
  </si>
  <si>
    <t>Roller Turn Roller 5/8" DIA Bore X 2-3/16" Height</t>
  </si>
  <si>
    <t>5/8" DIA X 3-1/2" LG Roller Turn Roller Bolt</t>
  </si>
  <si>
    <t>12-Tooth, Take-up Sprocket,  1-7/8" Bore</t>
  </si>
  <si>
    <t>12-Tooth Drive Sprocket,  1-7/8" Bore</t>
  </si>
  <si>
    <r>
      <t xml:space="preserve">Assemble Pusher Dog to Chain  </t>
    </r>
    <r>
      <rPr>
        <b/>
        <sz val="10"/>
        <rFont val="Arial"/>
        <family val="2"/>
      </rPr>
      <t>(Add per FOOT of Chain Strand Length)</t>
    </r>
  </si>
  <si>
    <t xml:space="preserve">Drive Assemblies - 2,000 lb
</t>
  </si>
  <si>
    <t>Pricing based upon Unibeam™ list dated June 8, 2026.</t>
  </si>
  <si>
    <t>POR</t>
  </si>
  <si>
    <t>Pricing based upon Unibeam™ list dated June, 8, 2026.</t>
  </si>
  <si>
    <t>16787-0</t>
  </si>
  <si>
    <r>
      <t>Bracket Nut</t>
    </r>
    <r>
      <rPr>
        <i/>
        <sz val="10"/>
        <rFont val="Arial"/>
        <family val="2"/>
      </rPr>
      <t xml:space="preserve"> [Two (2) Units Required]</t>
    </r>
    <r>
      <rPr>
        <sz val="1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</si>
</sst>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_(* #,##0.0_);_(* \(#,##0.0\);_(* &quot;-&quot;??_);_(@_)"/>
  </numFmts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57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medium">
        <color indexed="1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2" fillId="0" borderId="0" xfId="0" applyFont="1" applyAlignment="1">
      <alignment horizontal="right" vertical="center"/>
    </xf>
    <xf numFmtId="0" fontId="11" fillId="0" borderId="0" xfId="0" applyFont="1" applyAlignment="1" applyProtection="1">
      <alignment horizontal="left" vertical="center" indent="2"/>
      <protection locked="0"/>
    </xf>
    <xf numFmtId="0" fontId="11" fillId="0" borderId="0" xfId="0" applyFont="1" applyAlignment="1" applyProtection="1">
      <alignment horizontal="left" vertical="center" indent="1"/>
      <protection locked="0"/>
    </xf>
    <xf numFmtId="0" fontId="13" fillId="0" borderId="0" xfId="0" applyFont="1" applyAlignment="1">
      <alignment horizontal="left" vertical="center" indent="1"/>
    </xf>
    <xf numFmtId="0" fontId="13" fillId="0" borderId="0" xfId="0" applyFont="1" applyAlignment="1">
      <alignment horizontal="right" vertical="center"/>
    </xf>
    <xf numFmtId="0" fontId="13" fillId="0" borderId="5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4" fontId="13" fillId="0" borderId="1" xfId="0" applyNumberFormat="1" applyFont="1" applyBorder="1" applyAlignment="1" applyProtection="1">
      <alignment horizontal="right" vertical="top"/>
      <protection hidden="1"/>
    </xf>
    <xf numFmtId="0" fontId="14" fillId="0" borderId="3" xfId="0" applyFont="1" applyBorder="1" applyAlignment="1">
      <alignment horizontal="left" vertical="center" indent="1"/>
    </xf>
    <xf numFmtId="44" fontId="11" fillId="0" borderId="4" xfId="2" applyFont="1" applyBorder="1" applyAlignment="1">
      <alignment horizontal="left" vertical="center" indent="1"/>
    </xf>
    <xf numFmtId="44" fontId="13" fillId="0" borderId="3" xfId="2" applyFont="1" applyBorder="1" applyAlignment="1">
      <alignment horizontal="right" vertical="center" wrapText="1"/>
    </xf>
    <xf numFmtId="7" fontId="13" fillId="0" borderId="4" xfId="2" applyNumberFormat="1" applyFont="1" applyBorder="1" applyAlignment="1" applyProtection="1">
      <alignment horizontal="right" vertical="center"/>
      <protection hidden="1"/>
    </xf>
    <xf numFmtId="0" fontId="16" fillId="0" borderId="3" xfId="0" applyFont="1" applyBorder="1" applyAlignment="1">
      <alignment horizontal="right" vertical="center" wrapText="1"/>
    </xf>
    <xf numFmtId="165" fontId="13" fillId="0" borderId="4" xfId="1" applyNumberFormat="1" applyFont="1" applyBorder="1" applyAlignment="1" applyProtection="1">
      <alignment horizontal="right" vertical="center"/>
      <protection hidden="1"/>
    </xf>
    <xf numFmtId="0" fontId="13" fillId="0" borderId="2" xfId="0" applyFont="1" applyBorder="1" applyAlignment="1">
      <alignment horizontal="left" vertical="center" indent="1"/>
    </xf>
    <xf numFmtId="0" fontId="11" fillId="0" borderId="2" xfId="0" applyFont="1" applyBorder="1" applyAlignment="1">
      <alignment horizontal="left" vertical="center" indent="1"/>
    </xf>
    <xf numFmtId="7" fontId="13" fillId="0" borderId="4" xfId="2" applyNumberFormat="1" applyFont="1" applyBorder="1" applyAlignment="1">
      <alignment horizontal="right" vertical="center" indent="1"/>
    </xf>
    <xf numFmtId="0" fontId="11" fillId="0" borderId="0" xfId="0" applyFont="1"/>
    <xf numFmtId="0" fontId="14" fillId="0" borderId="2" xfId="0" applyFont="1" applyBorder="1" applyAlignment="1">
      <alignment horizontal="left" vertical="center" indent="1"/>
    </xf>
    <xf numFmtId="0" fontId="14" fillId="0" borderId="1" xfId="0" applyFont="1" applyBorder="1" applyAlignment="1" applyProtection="1">
      <alignment horizontal="center" vertical="top"/>
      <protection hidden="1"/>
    </xf>
    <xf numFmtId="0" fontId="11" fillId="0" borderId="1" xfId="0" applyFont="1" applyBorder="1" applyAlignment="1">
      <alignment horizontal="left" vertical="top" indent="1"/>
    </xf>
    <xf numFmtId="165" fontId="11" fillId="0" borderId="1" xfId="1" applyNumberFormat="1" applyFont="1" applyBorder="1" applyAlignment="1">
      <alignment horizontal="right" vertical="top"/>
    </xf>
    <xf numFmtId="165" fontId="11" fillId="0" borderId="1" xfId="1" applyNumberFormat="1" applyFont="1" applyBorder="1" applyAlignment="1" applyProtection="1">
      <alignment horizontal="right" vertical="top"/>
      <protection hidden="1"/>
    </xf>
    <xf numFmtId="7" fontId="11" fillId="0" borderId="1" xfId="2" applyNumberFormat="1" applyFont="1" applyBorder="1" applyAlignment="1">
      <alignment horizontal="right" vertical="top"/>
    </xf>
    <xf numFmtId="7" fontId="11" fillId="0" borderId="1" xfId="2" applyNumberFormat="1" applyFont="1" applyBorder="1" applyAlignment="1" applyProtection="1">
      <alignment horizontal="right" vertical="top"/>
      <protection hidden="1"/>
    </xf>
    <xf numFmtId="0" fontId="11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13" fillId="0" borderId="1" xfId="0" applyFont="1" applyBorder="1" applyAlignment="1">
      <alignment horizontal="left" vertical="top" indent="1"/>
    </xf>
    <xf numFmtId="0" fontId="11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15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 vertical="top" wrapText="1"/>
    </xf>
    <xf numFmtId="0" fontId="11" fillId="0" borderId="1" xfId="0" applyFont="1" applyBorder="1" applyAlignment="1" applyProtection="1">
      <alignment horizontal="left" vertical="top" inden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7" fontId="11" fillId="0" borderId="1" xfId="2" applyNumberFormat="1" applyFont="1" applyFill="1" applyBorder="1" applyAlignment="1" applyProtection="1">
      <alignment horizontal="right" vertical="top"/>
      <protection locked="0"/>
    </xf>
    <xf numFmtId="165" fontId="11" fillId="0" borderId="1" xfId="1" applyNumberFormat="1" applyFont="1" applyFill="1" applyBorder="1" applyAlignment="1" applyProtection="1">
      <alignment horizontal="right" vertical="top"/>
      <protection locked="0"/>
    </xf>
    <xf numFmtId="7" fontId="11" fillId="0" borderId="1" xfId="2" applyNumberFormat="1" applyFont="1" applyBorder="1" applyAlignment="1">
      <alignment vertical="top"/>
    </xf>
    <xf numFmtId="7" fontId="11" fillId="0" borderId="1" xfId="2" applyNumberFormat="1" applyFont="1" applyBorder="1" applyAlignment="1" applyProtection="1">
      <alignment vertical="top"/>
      <protection hidden="1"/>
    </xf>
    <xf numFmtId="165" fontId="11" fillId="0" borderId="1" xfId="1" applyNumberFormat="1" applyFont="1" applyBorder="1" applyAlignment="1">
      <alignment vertical="top"/>
    </xf>
    <xf numFmtId="165" fontId="11" fillId="0" borderId="1" xfId="1" applyNumberFormat="1" applyFont="1" applyBorder="1" applyAlignment="1" applyProtection="1">
      <alignment vertical="top"/>
      <protection hidden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 vertical="center" indent="1"/>
    </xf>
    <xf numFmtId="0" fontId="2" fillId="0" borderId="1" xfId="0" applyFont="1" applyBorder="1" applyAlignment="1">
      <alignment horizontal="left" vertical="top" indent="1"/>
    </xf>
    <xf numFmtId="0" fontId="2" fillId="0" borderId="1" xfId="0" applyFont="1" applyBorder="1" applyAlignment="1">
      <alignment vertical="top" wrapText="1"/>
    </xf>
    <xf numFmtId="7" fontId="1" fillId="0" borderId="1" xfId="2" applyNumberFormat="1" applyFont="1" applyBorder="1" applyAlignment="1">
      <alignment horizontal="right" vertical="top"/>
    </xf>
    <xf numFmtId="22" fontId="11" fillId="0" borderId="0" xfId="0" applyNumberFormat="1" applyFont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13" fillId="0" borderId="2" xfId="0" applyFont="1" applyBorder="1" applyAlignment="1">
      <alignment horizontal="left" vertical="center" inden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9525</xdr:rowOff>
        </xdr:from>
        <xdr:to>
          <xdr:col>6</xdr:col>
          <xdr:colOff>0</xdr:colOff>
          <xdr:row>2</xdr:row>
          <xdr:rowOff>285750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Compress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28575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Expand List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159249</xdr:colOff>
      <xdr:row>0</xdr:row>
      <xdr:rowOff>61645</xdr:rowOff>
    </xdr:from>
    <xdr:to>
      <xdr:col>9</xdr:col>
      <xdr:colOff>3745</xdr:colOff>
      <xdr:row>1</xdr:row>
      <xdr:rowOff>254915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25847" y="61645"/>
          <a:ext cx="2956816" cy="5425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9525</xdr:rowOff>
        </xdr:from>
        <xdr:to>
          <xdr:col>6</xdr:col>
          <xdr:colOff>0</xdr:colOff>
          <xdr:row>2</xdr:row>
          <xdr:rowOff>285750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1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Compress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28575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1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Expand List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138701</xdr:colOff>
      <xdr:row>0</xdr:row>
      <xdr:rowOff>56508</xdr:rowOff>
    </xdr:from>
    <xdr:to>
      <xdr:col>8</xdr:col>
      <xdr:colOff>907122</xdr:colOff>
      <xdr:row>1</xdr:row>
      <xdr:rowOff>249778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5299" y="56508"/>
          <a:ext cx="2956816" cy="542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60"/>
  <sheetViews>
    <sheetView tabSelected="1" zoomScaleNormal="100" workbookViewId="0">
      <pane ySplit="12" topLeftCell="A13" activePane="bottomLeft" state="frozen"/>
      <selection pane="bottomLeft" activeCell="D37" sqref="D37"/>
    </sheetView>
  </sheetViews>
  <sheetFormatPr defaultColWidth="9.140625" defaultRowHeight="12.75" x14ac:dyDescent="0.2"/>
  <cols>
    <col min="1" max="1" width="10.7109375" style="24" customWidth="1"/>
    <col min="2" max="2" width="5.7109375" style="24" customWidth="1"/>
    <col min="3" max="3" width="17.7109375" style="24" customWidth="1"/>
    <col min="4" max="4" width="65.85546875" style="24" customWidth="1"/>
    <col min="5" max="6" width="14.7109375" style="24" customWidth="1"/>
    <col min="7" max="7" width="16.7109375" style="24" customWidth="1"/>
    <col min="8" max="9" width="13.7109375" style="24" customWidth="1"/>
    <col min="10" max="16384" width="9.140625" style="24"/>
  </cols>
  <sheetData>
    <row r="1" spans="1:9" s="4" customFormat="1" ht="27.75" customHeight="1" x14ac:dyDescent="0.2">
      <c r="A1" s="3" t="s">
        <v>35</v>
      </c>
      <c r="B1" s="3"/>
    </row>
    <row r="2" spans="1:9" s="4" customFormat="1" ht="24" customHeight="1" x14ac:dyDescent="0.2">
      <c r="C2" s="5" t="s">
        <v>25</v>
      </c>
      <c r="D2" s="6"/>
      <c r="E2" s="5" t="s">
        <v>31</v>
      </c>
      <c r="F2" s="60">
        <f ca="1">NOW()</f>
        <v>46199.44844108796</v>
      </c>
      <c r="G2" s="60"/>
    </row>
    <row r="3" spans="1:9" s="4" customFormat="1" ht="24" customHeight="1" x14ac:dyDescent="0.2">
      <c r="C3" s="5" t="s">
        <v>26</v>
      </c>
      <c r="D3" s="6"/>
      <c r="F3" s="7"/>
    </row>
    <row r="4" spans="1:9" s="4" customFormat="1" ht="24" customHeight="1" x14ac:dyDescent="0.2">
      <c r="C4" s="5" t="s">
        <v>27</v>
      </c>
      <c r="D4" s="6"/>
    </row>
    <row r="5" spans="1:9" s="4" customFormat="1" ht="24" customHeight="1" thickBot="1" x14ac:dyDescent="0.25">
      <c r="C5" s="5" t="s">
        <v>28</v>
      </c>
      <c r="D5" s="6"/>
    </row>
    <row r="6" spans="1:9" s="4" customFormat="1" ht="23.25" customHeight="1" thickBot="1" x14ac:dyDescent="0.25">
      <c r="A6" s="8"/>
      <c r="B6" s="8"/>
      <c r="C6" s="5" t="s">
        <v>29</v>
      </c>
      <c r="D6" s="6"/>
      <c r="E6" s="9" t="s">
        <v>13</v>
      </c>
      <c r="F6" s="10">
        <v>0.4</v>
      </c>
    </row>
    <row r="7" spans="1:9" s="4" customFormat="1" ht="23.25" customHeight="1" x14ac:dyDescent="0.2">
      <c r="A7" s="8"/>
      <c r="B7" s="8"/>
      <c r="C7" s="5" t="s">
        <v>30</v>
      </c>
      <c r="D7" s="6"/>
      <c r="E7" s="9"/>
      <c r="F7" s="11"/>
    </row>
    <row r="8" spans="1:9" s="4" customFormat="1" ht="23.25" hidden="1" customHeight="1" x14ac:dyDescent="0.2">
      <c r="A8" s="12" t="s">
        <v>1</v>
      </c>
      <c r="B8" s="12"/>
      <c r="C8" s="12" t="s">
        <v>2</v>
      </c>
      <c r="D8" s="12" t="s">
        <v>3</v>
      </c>
      <c r="E8" s="12" t="s">
        <v>4</v>
      </c>
      <c r="F8" s="12" t="s">
        <v>5</v>
      </c>
      <c r="G8" s="12" t="s">
        <v>6</v>
      </c>
      <c r="H8" s="12" t="s">
        <v>7</v>
      </c>
      <c r="I8" s="12" t="s">
        <v>8</v>
      </c>
    </row>
    <row r="9" spans="1:9" s="4" customFormat="1" ht="23.25" hidden="1" customHeight="1" x14ac:dyDescent="0.2">
      <c r="A9" s="11" t="s">
        <v>11</v>
      </c>
      <c r="B9" s="11"/>
      <c r="E9" s="9"/>
      <c r="F9" s="11"/>
    </row>
    <row r="10" spans="1:9" s="4" customFormat="1" ht="23.25" hidden="1" customHeight="1" x14ac:dyDescent="0.2">
      <c r="A10" s="11" t="s">
        <v>12</v>
      </c>
      <c r="B10" s="11"/>
      <c r="E10" s="9"/>
      <c r="F10" s="11"/>
    </row>
    <row r="11" spans="1:9" s="4" customFormat="1" ht="23.25" hidden="1" customHeight="1" x14ac:dyDescent="0.2">
      <c r="A11" s="11"/>
      <c r="B11" s="11"/>
      <c r="E11" s="9"/>
      <c r="F11" s="11"/>
    </row>
    <row r="12" spans="1:9" s="13" customFormat="1" ht="32.25" customHeight="1" x14ac:dyDescent="0.2">
      <c r="A12" s="12" t="s">
        <v>1</v>
      </c>
      <c r="B12" s="1" t="s">
        <v>47</v>
      </c>
      <c r="C12" s="12" t="s">
        <v>2</v>
      </c>
      <c r="D12" s="12" t="s">
        <v>3</v>
      </c>
      <c r="E12" s="12" t="s">
        <v>4</v>
      </c>
      <c r="F12" s="12" t="s">
        <v>5</v>
      </c>
      <c r="G12" s="12" t="s">
        <v>6</v>
      </c>
      <c r="H12" s="12" t="s">
        <v>7</v>
      </c>
      <c r="I12" s="12" t="s">
        <v>8</v>
      </c>
    </row>
    <row r="13" spans="1:9" s="4" customFormat="1" ht="20.100000000000001" customHeight="1" x14ac:dyDescent="0.2">
      <c r="A13" s="26">
        <f>SUM(A14:A39)</f>
        <v>0</v>
      </c>
      <c r="B13" s="26"/>
      <c r="C13" s="27"/>
      <c r="D13" s="53" t="s">
        <v>185</v>
      </c>
      <c r="E13" s="30"/>
      <c r="F13" s="31"/>
      <c r="G13" s="31"/>
      <c r="H13" s="28"/>
      <c r="I13" s="29"/>
    </row>
    <row r="14" spans="1:9" s="4" customFormat="1" ht="30" customHeight="1" x14ac:dyDescent="0.2">
      <c r="A14" s="32"/>
      <c r="B14" s="33" t="s">
        <v>47</v>
      </c>
      <c r="C14" s="57" t="s">
        <v>69</v>
      </c>
      <c r="D14" s="35" t="s">
        <v>43</v>
      </c>
      <c r="E14" s="48">
        <v>252</v>
      </c>
      <c r="F14" s="49">
        <f>ROUND((E14*$F$6),2)</f>
        <v>100.8</v>
      </c>
      <c r="G14" s="49">
        <f>A14*F14</f>
        <v>0</v>
      </c>
      <c r="H14" s="50">
        <v>22.5</v>
      </c>
      <c r="I14" s="51">
        <f>A14*H14</f>
        <v>0</v>
      </c>
    </row>
    <row r="15" spans="1:9" s="4" customFormat="1" ht="20.100000000000001" customHeight="1" x14ac:dyDescent="0.2">
      <c r="A15" s="36">
        <f>SUM(A14:A14)</f>
        <v>0</v>
      </c>
      <c r="B15" s="36"/>
      <c r="C15" s="14">
        <f>(A14)*10</f>
        <v>0</v>
      </c>
      <c r="D15" s="37" t="s">
        <v>45</v>
      </c>
      <c r="E15" s="30"/>
      <c r="F15" s="31"/>
      <c r="G15" s="31"/>
      <c r="H15" s="28"/>
      <c r="I15" s="29"/>
    </row>
    <row r="16" spans="1:9" s="4" customFormat="1" ht="20.100000000000001" customHeight="1" x14ac:dyDescent="0.2">
      <c r="A16" s="36"/>
      <c r="B16" s="36"/>
      <c r="C16" s="14"/>
      <c r="D16" s="37"/>
      <c r="E16" s="30"/>
      <c r="F16" s="31"/>
      <c r="G16" s="31"/>
      <c r="H16" s="28"/>
      <c r="I16" s="29"/>
    </row>
    <row r="17" spans="1:9" s="4" customFormat="1" ht="30" customHeight="1" x14ac:dyDescent="0.2">
      <c r="A17" s="36"/>
      <c r="B17" s="36"/>
      <c r="C17" s="57" t="s">
        <v>188</v>
      </c>
      <c r="D17" s="58" t="s">
        <v>264</v>
      </c>
      <c r="E17" s="30"/>
      <c r="F17" s="31"/>
      <c r="G17" s="31"/>
      <c r="H17" s="28"/>
      <c r="I17" s="29"/>
    </row>
    <row r="18" spans="1:9" s="4" customFormat="1" ht="20.100000000000001" customHeight="1" x14ac:dyDescent="0.2">
      <c r="A18" s="32"/>
      <c r="B18" s="33" t="s">
        <v>47</v>
      </c>
      <c r="C18" s="57" t="s">
        <v>186</v>
      </c>
      <c r="D18" s="55" t="s">
        <v>212</v>
      </c>
      <c r="E18" s="30">
        <v>2</v>
      </c>
      <c r="F18" s="31">
        <f>ROUND((E18*$F$6),2)</f>
        <v>0.8</v>
      </c>
      <c r="G18" s="31">
        <f>A18*F18</f>
        <v>0</v>
      </c>
      <c r="H18" s="41">
        <v>0.16</v>
      </c>
      <c r="I18" s="29">
        <f t="shared" ref="I18:I23" si="0">A18*H18</f>
        <v>0</v>
      </c>
    </row>
    <row r="19" spans="1:9" s="4" customFormat="1" ht="20.100000000000001" customHeight="1" x14ac:dyDescent="0.2">
      <c r="A19" s="32"/>
      <c r="B19" s="33" t="s">
        <v>47</v>
      </c>
      <c r="C19" s="57" t="s">
        <v>187</v>
      </c>
      <c r="D19" s="55" t="s">
        <v>211</v>
      </c>
      <c r="E19" s="30">
        <v>2</v>
      </c>
      <c r="F19" s="31">
        <f>ROUND((E19*$F$6),2)</f>
        <v>0.8</v>
      </c>
      <c r="G19" s="31">
        <f>A19*F19</f>
        <v>0</v>
      </c>
      <c r="H19" s="41">
        <v>0.1</v>
      </c>
      <c r="I19" s="29">
        <f t="shared" si="0"/>
        <v>0</v>
      </c>
    </row>
    <row r="20" spans="1:9" s="4" customFormat="1" ht="20.100000000000001" customHeight="1" x14ac:dyDescent="0.2">
      <c r="A20" s="32"/>
      <c r="B20" s="40" t="s">
        <v>47</v>
      </c>
      <c r="C20" s="57" t="s">
        <v>71</v>
      </c>
      <c r="D20" s="43" t="s">
        <v>210</v>
      </c>
      <c r="E20" s="30">
        <v>0.3</v>
      </c>
      <c r="F20" s="31">
        <f>ROUND((E20*$F$6),2)</f>
        <v>0.12</v>
      </c>
      <c r="G20" s="31">
        <f>A20*F20</f>
        <v>0</v>
      </c>
      <c r="H20" s="41">
        <v>0.04</v>
      </c>
      <c r="I20" s="29">
        <f t="shared" si="0"/>
        <v>0</v>
      </c>
    </row>
    <row r="21" spans="1:9" s="4" customFormat="1" ht="20.100000000000001" customHeight="1" x14ac:dyDescent="0.2">
      <c r="A21" s="32"/>
      <c r="B21" s="40" t="s">
        <v>47</v>
      </c>
      <c r="C21" s="57" t="s">
        <v>72</v>
      </c>
      <c r="D21" s="43" t="s">
        <v>213</v>
      </c>
      <c r="E21" s="30">
        <v>0.25</v>
      </c>
      <c r="F21" s="31">
        <f>ROUND((E21*$F$6),2)</f>
        <v>0.1</v>
      </c>
      <c r="G21" s="31">
        <f>A21*F21</f>
        <v>0</v>
      </c>
      <c r="H21" s="41">
        <v>0.01</v>
      </c>
      <c r="I21" s="29">
        <f t="shared" si="0"/>
        <v>0</v>
      </c>
    </row>
    <row r="22" spans="1:9" s="4" customFormat="1" ht="20.100000000000001" customHeight="1" x14ac:dyDescent="0.2">
      <c r="A22" s="36"/>
      <c r="B22" s="40"/>
      <c r="C22" s="57"/>
      <c r="D22" s="35"/>
      <c r="E22" s="30"/>
      <c r="F22" s="31"/>
      <c r="G22" s="31"/>
      <c r="H22" s="41"/>
      <c r="I22" s="29"/>
    </row>
    <row r="23" spans="1:9" s="4" customFormat="1" ht="20.100000000000001" customHeight="1" x14ac:dyDescent="0.2">
      <c r="A23" s="32"/>
      <c r="B23" s="40" t="s">
        <v>47</v>
      </c>
      <c r="C23" s="57" t="s">
        <v>189</v>
      </c>
      <c r="D23" s="43" t="s">
        <v>190</v>
      </c>
      <c r="E23" s="30">
        <v>25</v>
      </c>
      <c r="F23" s="31">
        <f>ROUND((E23*$F$6),2)</f>
        <v>10</v>
      </c>
      <c r="G23" s="31">
        <f>A23*F23</f>
        <v>0</v>
      </c>
      <c r="H23" s="41">
        <v>0.2</v>
      </c>
      <c r="I23" s="29">
        <f t="shared" si="0"/>
        <v>0</v>
      </c>
    </row>
    <row r="24" spans="1:9" s="4" customFormat="1" ht="20.100000000000001" customHeight="1" x14ac:dyDescent="0.2">
      <c r="A24" s="36"/>
      <c r="B24" s="36"/>
      <c r="C24" s="14"/>
      <c r="D24" s="37"/>
      <c r="E24" s="30"/>
      <c r="F24" s="31"/>
      <c r="G24" s="31"/>
      <c r="H24" s="28"/>
      <c r="I24" s="29"/>
    </row>
    <row r="25" spans="1:9" s="4" customFormat="1" ht="19.899999999999999" customHeight="1" x14ac:dyDescent="0.2">
      <c r="A25" s="26">
        <f>A27+A35+A31</f>
        <v>0</v>
      </c>
      <c r="B25" s="26"/>
      <c r="C25" s="27"/>
      <c r="D25" s="53" t="s">
        <v>214</v>
      </c>
      <c r="E25" s="30"/>
      <c r="F25" s="31"/>
      <c r="G25" s="31"/>
      <c r="H25" s="28"/>
      <c r="I25" s="29"/>
    </row>
    <row r="26" spans="1:9" s="4" customFormat="1" ht="58.5" customHeight="1" x14ac:dyDescent="0.2">
      <c r="A26" s="32"/>
      <c r="B26" s="32"/>
      <c r="C26" s="34"/>
      <c r="D26" s="35" t="s">
        <v>44</v>
      </c>
      <c r="E26" s="30"/>
      <c r="F26" s="31"/>
      <c r="G26" s="31"/>
      <c r="H26" s="28"/>
      <c r="I26" s="29"/>
    </row>
    <row r="27" spans="1:9" s="4" customFormat="1" ht="40.15" customHeight="1" x14ac:dyDescent="0.2">
      <c r="A27" s="32"/>
      <c r="B27" s="33" t="s">
        <v>47</v>
      </c>
      <c r="C27" s="57" t="s">
        <v>70</v>
      </c>
      <c r="D27" s="43" t="s">
        <v>215</v>
      </c>
      <c r="E27" s="30">
        <v>33</v>
      </c>
      <c r="F27" s="31">
        <f>ROUND((E27*$F$6),2)</f>
        <v>13.2</v>
      </c>
      <c r="G27" s="31">
        <f>A27*F27</f>
        <v>0</v>
      </c>
      <c r="H27" s="28">
        <v>2.5</v>
      </c>
      <c r="I27" s="29">
        <f>A27*H27</f>
        <v>0</v>
      </c>
    </row>
    <row r="28" spans="1:9" s="4" customFormat="1" ht="20.100000000000001" customHeight="1" x14ac:dyDescent="0.2">
      <c r="A28" s="39">
        <f>A27</f>
        <v>0</v>
      </c>
      <c r="B28" s="40" t="s">
        <v>47</v>
      </c>
      <c r="C28" s="57" t="s">
        <v>71</v>
      </c>
      <c r="D28" s="43" t="s">
        <v>210</v>
      </c>
      <c r="E28" s="30">
        <v>0.3</v>
      </c>
      <c r="F28" s="31">
        <f>ROUND((E28*$F$6),2)</f>
        <v>0.12</v>
      </c>
      <c r="G28" s="31">
        <f>A28*F28</f>
        <v>0</v>
      </c>
      <c r="H28" s="41">
        <v>0.04</v>
      </c>
      <c r="I28" s="29">
        <f>A28*H28</f>
        <v>0</v>
      </c>
    </row>
    <row r="29" spans="1:9" s="4" customFormat="1" ht="20.100000000000001" customHeight="1" x14ac:dyDescent="0.2">
      <c r="A29" s="39">
        <f>A27</f>
        <v>0</v>
      </c>
      <c r="B29" s="40" t="s">
        <v>47</v>
      </c>
      <c r="C29" s="57" t="s">
        <v>72</v>
      </c>
      <c r="D29" s="43" t="s">
        <v>277</v>
      </c>
      <c r="E29" s="30">
        <v>0.25</v>
      </c>
      <c r="F29" s="31">
        <f>ROUND((E29*$F$6),2)</f>
        <v>0.1</v>
      </c>
      <c r="G29" s="31">
        <f>A29*F29</f>
        <v>0</v>
      </c>
      <c r="H29" s="41">
        <v>0.01</v>
      </c>
      <c r="I29" s="29">
        <f>A29*H29</f>
        <v>0</v>
      </c>
    </row>
    <row r="30" spans="1:9" s="4" customFormat="1" ht="20.100000000000001" customHeight="1" x14ac:dyDescent="0.2">
      <c r="A30" s="36"/>
      <c r="B30" s="36"/>
      <c r="C30" s="27"/>
      <c r="D30" s="38"/>
      <c r="E30" s="30"/>
      <c r="F30" s="31"/>
      <c r="G30" s="31"/>
      <c r="H30" s="28"/>
      <c r="I30" s="29"/>
    </row>
    <row r="31" spans="1:9" s="4" customFormat="1" ht="40.15" customHeight="1" x14ac:dyDescent="0.2">
      <c r="A31" s="32"/>
      <c r="B31" s="33" t="s">
        <v>47</v>
      </c>
      <c r="C31" s="57" t="s">
        <v>73</v>
      </c>
      <c r="D31" s="43" t="s">
        <v>216</v>
      </c>
      <c r="E31" s="30">
        <v>30</v>
      </c>
      <c r="F31" s="31">
        <f t="shared" ref="F31:F90" si="1">ROUND((E31*$F$6),2)</f>
        <v>12</v>
      </c>
      <c r="G31" s="31">
        <f>A31*F31</f>
        <v>0</v>
      </c>
      <c r="H31" s="28">
        <v>2.5</v>
      </c>
      <c r="I31" s="29">
        <f>A31*H31</f>
        <v>0</v>
      </c>
    </row>
    <row r="32" spans="1:9" s="4" customFormat="1" ht="20.100000000000001" customHeight="1" x14ac:dyDescent="0.2">
      <c r="A32" s="39">
        <f>A31</f>
        <v>0</v>
      </c>
      <c r="B32" s="40" t="s">
        <v>47</v>
      </c>
      <c r="C32" s="57" t="s">
        <v>71</v>
      </c>
      <c r="D32" s="43" t="s">
        <v>210</v>
      </c>
      <c r="E32" s="30">
        <v>0.3</v>
      </c>
      <c r="F32" s="31">
        <f t="shared" si="1"/>
        <v>0.12</v>
      </c>
      <c r="G32" s="31">
        <f>A32*F32</f>
        <v>0</v>
      </c>
      <c r="H32" s="41">
        <v>0.04</v>
      </c>
      <c r="I32" s="29">
        <f>A32*H32</f>
        <v>0</v>
      </c>
    </row>
    <row r="33" spans="1:9" s="4" customFormat="1" ht="20.100000000000001" customHeight="1" x14ac:dyDescent="0.2">
      <c r="A33" s="39">
        <f>A31</f>
        <v>0</v>
      </c>
      <c r="B33" s="40" t="s">
        <v>47</v>
      </c>
      <c r="C33" s="57" t="s">
        <v>72</v>
      </c>
      <c r="D33" s="43" t="s">
        <v>277</v>
      </c>
      <c r="E33" s="30">
        <v>0.25</v>
      </c>
      <c r="F33" s="31">
        <f t="shared" si="1"/>
        <v>0.1</v>
      </c>
      <c r="G33" s="31">
        <f>A33*F33</f>
        <v>0</v>
      </c>
      <c r="H33" s="41">
        <v>0.01</v>
      </c>
      <c r="I33" s="29">
        <f>A33*H33</f>
        <v>0</v>
      </c>
    </row>
    <row r="34" spans="1:9" s="4" customFormat="1" ht="20.100000000000001" customHeight="1" x14ac:dyDescent="0.2">
      <c r="A34" s="39"/>
      <c r="B34" s="39"/>
      <c r="C34" s="27"/>
      <c r="D34" s="38"/>
      <c r="E34" s="30"/>
      <c r="F34" s="31"/>
      <c r="G34" s="31"/>
      <c r="H34" s="28"/>
      <c r="I34" s="29"/>
    </row>
    <row r="35" spans="1:9" s="4" customFormat="1" ht="40.15" customHeight="1" x14ac:dyDescent="0.2">
      <c r="A35" s="32"/>
      <c r="B35" s="33" t="s">
        <v>47</v>
      </c>
      <c r="C35" s="57" t="s">
        <v>74</v>
      </c>
      <c r="D35" s="43" t="s">
        <v>217</v>
      </c>
      <c r="E35" s="30">
        <v>27</v>
      </c>
      <c r="F35" s="31">
        <f>ROUND((E35*$F$6),2)</f>
        <v>10.8</v>
      </c>
      <c r="G35" s="31">
        <f>A35*F35</f>
        <v>0</v>
      </c>
      <c r="H35" s="28">
        <v>2.5</v>
      </c>
      <c r="I35" s="29">
        <f>A35*H35</f>
        <v>0</v>
      </c>
    </row>
    <row r="36" spans="1:9" s="4" customFormat="1" ht="20.100000000000001" customHeight="1" x14ac:dyDescent="0.2">
      <c r="A36" s="39">
        <f>A35</f>
        <v>0</v>
      </c>
      <c r="B36" s="40" t="s">
        <v>47</v>
      </c>
      <c r="C36" s="57" t="s">
        <v>71</v>
      </c>
      <c r="D36" s="43" t="s">
        <v>210</v>
      </c>
      <c r="E36" s="30">
        <v>0.3</v>
      </c>
      <c r="F36" s="31">
        <f>ROUND((E36*$F$6),2)</f>
        <v>0.12</v>
      </c>
      <c r="G36" s="31">
        <f>A36*F36</f>
        <v>0</v>
      </c>
      <c r="H36" s="41">
        <v>0.04</v>
      </c>
      <c r="I36" s="29">
        <f>A36*H36</f>
        <v>0</v>
      </c>
    </row>
    <row r="37" spans="1:9" s="4" customFormat="1" ht="20.100000000000001" customHeight="1" x14ac:dyDescent="0.2">
      <c r="A37" s="39">
        <f>A35</f>
        <v>0</v>
      </c>
      <c r="B37" s="40" t="s">
        <v>47</v>
      </c>
      <c r="C37" s="57" t="s">
        <v>72</v>
      </c>
      <c r="D37" s="43" t="s">
        <v>277</v>
      </c>
      <c r="E37" s="30">
        <v>0.25</v>
      </c>
      <c r="F37" s="31">
        <f>ROUND((E37*$F$6),2)</f>
        <v>0.1</v>
      </c>
      <c r="G37" s="31">
        <f>A37*F37</f>
        <v>0</v>
      </c>
      <c r="H37" s="41">
        <v>0.01</v>
      </c>
      <c r="I37" s="29">
        <f>A37*H37</f>
        <v>0</v>
      </c>
    </row>
    <row r="38" spans="1:9" s="4" customFormat="1" ht="20.100000000000001" customHeight="1" x14ac:dyDescent="0.2">
      <c r="A38" s="26">
        <f>A39</f>
        <v>0</v>
      </c>
      <c r="B38" s="26"/>
      <c r="C38" s="27"/>
      <c r="D38" s="38"/>
      <c r="E38" s="30"/>
      <c r="F38" s="31"/>
      <c r="G38" s="31"/>
      <c r="H38" s="28"/>
      <c r="I38" s="29"/>
    </row>
    <row r="39" spans="1:9" s="4" customFormat="1" ht="20.100000000000001" customHeight="1" x14ac:dyDescent="0.2">
      <c r="A39" s="32"/>
      <c r="B39" s="33" t="s">
        <v>47</v>
      </c>
      <c r="C39" s="57" t="s">
        <v>67</v>
      </c>
      <c r="D39" s="55" t="s">
        <v>218</v>
      </c>
      <c r="E39" s="30">
        <v>6.25</v>
      </c>
      <c r="F39" s="31">
        <f t="shared" si="1"/>
        <v>2.5</v>
      </c>
      <c r="G39" s="31">
        <f>A39*F39</f>
        <v>0</v>
      </c>
      <c r="H39" s="28"/>
      <c r="I39" s="29"/>
    </row>
    <row r="40" spans="1:9" s="4" customFormat="1" ht="20.100000000000001" customHeight="1" x14ac:dyDescent="0.2">
      <c r="A40" s="32"/>
      <c r="B40" s="33"/>
      <c r="C40" s="57"/>
      <c r="D40" s="55"/>
      <c r="E40" s="30"/>
      <c r="F40" s="31"/>
      <c r="G40" s="31"/>
      <c r="H40" s="28"/>
      <c r="I40" s="29"/>
    </row>
    <row r="41" spans="1:9" s="4" customFormat="1" ht="20.100000000000001" customHeight="1" x14ac:dyDescent="0.2">
      <c r="A41" s="32"/>
      <c r="B41" s="33"/>
      <c r="C41" s="57"/>
      <c r="D41" s="52" t="s">
        <v>192</v>
      </c>
      <c r="E41" s="30"/>
      <c r="F41" s="31"/>
      <c r="G41" s="31"/>
      <c r="H41" s="28"/>
      <c r="I41" s="29"/>
    </row>
    <row r="42" spans="1:9" s="4" customFormat="1" ht="20.100000000000001" customHeight="1" x14ac:dyDescent="0.2">
      <c r="A42" s="32"/>
      <c r="B42" s="33" t="s">
        <v>47</v>
      </c>
      <c r="C42" s="57" t="s">
        <v>193</v>
      </c>
      <c r="D42" s="55" t="s">
        <v>197</v>
      </c>
      <c r="E42" s="30">
        <v>25</v>
      </c>
      <c r="F42" s="31">
        <f t="shared" ref="F42:F45" si="2">ROUND((E42*$F$6),2)</f>
        <v>10</v>
      </c>
      <c r="G42" s="31">
        <f t="shared" ref="G42:G45" si="3">A42*F42</f>
        <v>0</v>
      </c>
      <c r="H42" s="41">
        <v>0.6</v>
      </c>
      <c r="I42" s="29">
        <f t="shared" ref="I42:I45" si="4">A42*H42</f>
        <v>0</v>
      </c>
    </row>
    <row r="43" spans="1:9" s="4" customFormat="1" ht="20.100000000000001" customHeight="1" x14ac:dyDescent="0.2">
      <c r="A43" s="32"/>
      <c r="B43" s="33" t="s">
        <v>47</v>
      </c>
      <c r="C43" s="57" t="s">
        <v>194</v>
      </c>
      <c r="D43" s="55" t="s">
        <v>219</v>
      </c>
      <c r="E43" s="30">
        <v>20</v>
      </c>
      <c r="F43" s="31">
        <f t="shared" si="2"/>
        <v>8</v>
      </c>
      <c r="G43" s="31">
        <f t="shared" si="3"/>
        <v>0</v>
      </c>
      <c r="H43" s="41">
        <v>0.56000000000000005</v>
      </c>
      <c r="I43" s="29">
        <f t="shared" si="4"/>
        <v>0</v>
      </c>
    </row>
    <row r="44" spans="1:9" s="4" customFormat="1" ht="20.100000000000001" customHeight="1" x14ac:dyDescent="0.2">
      <c r="A44" s="32"/>
      <c r="B44" s="33" t="s">
        <v>47</v>
      </c>
      <c r="C44" s="57" t="s">
        <v>195</v>
      </c>
      <c r="D44" s="55" t="s">
        <v>198</v>
      </c>
      <c r="E44" s="30">
        <v>1.87</v>
      </c>
      <c r="F44" s="31">
        <f t="shared" si="2"/>
        <v>0.75</v>
      </c>
      <c r="G44" s="31">
        <f t="shared" si="3"/>
        <v>0</v>
      </c>
      <c r="H44" s="41">
        <v>0.04</v>
      </c>
      <c r="I44" s="29">
        <f t="shared" si="4"/>
        <v>0</v>
      </c>
    </row>
    <row r="45" spans="1:9" s="4" customFormat="1" ht="20.100000000000001" customHeight="1" x14ac:dyDescent="0.2">
      <c r="A45" s="32"/>
      <c r="B45" s="33" t="s">
        <v>47</v>
      </c>
      <c r="C45" s="57" t="s">
        <v>196</v>
      </c>
      <c r="D45" s="55" t="s">
        <v>199</v>
      </c>
      <c r="E45" s="30">
        <v>3.8</v>
      </c>
      <c r="F45" s="31">
        <f t="shared" si="2"/>
        <v>1.52</v>
      </c>
      <c r="G45" s="31">
        <f t="shared" si="3"/>
        <v>0</v>
      </c>
      <c r="H45" s="41">
        <v>0.06</v>
      </c>
      <c r="I45" s="29">
        <f t="shared" si="4"/>
        <v>0</v>
      </c>
    </row>
    <row r="46" spans="1:9" s="4" customFormat="1" ht="20.100000000000001" customHeight="1" x14ac:dyDescent="0.2">
      <c r="A46" s="26" t="e">
        <f>A47</f>
        <v>#REF!</v>
      </c>
      <c r="B46" s="26"/>
      <c r="C46" s="27"/>
      <c r="D46" s="38"/>
      <c r="E46" s="30"/>
      <c r="F46" s="31"/>
      <c r="G46" s="31"/>
      <c r="H46" s="28"/>
      <c r="I46" s="29"/>
    </row>
    <row r="47" spans="1:9" s="4" customFormat="1" ht="20.100000000000001" customHeight="1" x14ac:dyDescent="0.2">
      <c r="A47" s="26" t="e">
        <f>SUM(A48:A68)</f>
        <v>#REF!</v>
      </c>
      <c r="B47" s="26"/>
      <c r="C47" s="27"/>
      <c r="D47" s="52" t="s">
        <v>191</v>
      </c>
      <c r="E47" s="30"/>
      <c r="F47" s="31"/>
      <c r="G47" s="31"/>
      <c r="H47" s="28"/>
      <c r="I47" s="29"/>
    </row>
    <row r="48" spans="1:9" s="4" customFormat="1" ht="20.100000000000001" customHeight="1" x14ac:dyDescent="0.2">
      <c r="A48" s="32"/>
      <c r="B48" s="33" t="s">
        <v>47</v>
      </c>
      <c r="C48" s="57" t="s">
        <v>75</v>
      </c>
      <c r="D48" s="38" t="s">
        <v>9</v>
      </c>
      <c r="E48" s="30">
        <v>2.5</v>
      </c>
      <c r="F48" s="31">
        <f t="shared" si="1"/>
        <v>1</v>
      </c>
      <c r="G48" s="31">
        <f>A48*F48</f>
        <v>0</v>
      </c>
      <c r="H48" s="41">
        <v>0.25</v>
      </c>
      <c r="I48" s="29">
        <f>A48*H48</f>
        <v>0</v>
      </c>
    </row>
    <row r="49" spans="1:9" s="4" customFormat="1" ht="20.100000000000001" customHeight="1" x14ac:dyDescent="0.2">
      <c r="A49" s="32"/>
      <c r="B49" s="33" t="s">
        <v>47</v>
      </c>
      <c r="C49" s="57" t="s">
        <v>220</v>
      </c>
      <c r="D49" s="55" t="s">
        <v>221</v>
      </c>
      <c r="E49" s="30">
        <v>19</v>
      </c>
      <c r="F49" s="31">
        <f t="shared" ref="F49" si="5">ROUND((E49*$F$6),2)</f>
        <v>7.6</v>
      </c>
      <c r="G49" s="31">
        <f>A49*F49</f>
        <v>0</v>
      </c>
      <c r="H49" s="41">
        <v>0.44</v>
      </c>
      <c r="I49" s="29">
        <f>A49*H49</f>
        <v>0</v>
      </c>
    </row>
    <row r="50" spans="1:9" s="4" customFormat="1" ht="20.100000000000001" customHeight="1" x14ac:dyDescent="0.2">
      <c r="A50" s="32"/>
      <c r="B50" s="33"/>
      <c r="C50" s="57"/>
      <c r="D50" s="55"/>
      <c r="E50" s="30"/>
      <c r="F50" s="31"/>
      <c r="G50" s="31"/>
      <c r="H50" s="41"/>
      <c r="I50" s="29"/>
    </row>
    <row r="51" spans="1:9" s="4" customFormat="1" ht="20.100000000000001" customHeight="1" x14ac:dyDescent="0.2">
      <c r="A51" s="32"/>
      <c r="B51" s="33" t="s">
        <v>47</v>
      </c>
      <c r="C51" s="57" t="s">
        <v>76</v>
      </c>
      <c r="D51" s="38" t="s">
        <v>33</v>
      </c>
      <c r="E51" s="30">
        <v>6</v>
      </c>
      <c r="F51" s="31">
        <f t="shared" si="1"/>
        <v>2.4</v>
      </c>
      <c r="G51" s="31">
        <f>A51*F51</f>
        <v>0</v>
      </c>
      <c r="H51" s="41">
        <v>0.54</v>
      </c>
      <c r="I51" s="29">
        <f>A51*H51</f>
        <v>0</v>
      </c>
    </row>
    <row r="52" spans="1:9" s="4" customFormat="1" ht="20.100000000000001" customHeight="1" x14ac:dyDescent="0.2">
      <c r="A52" s="32"/>
      <c r="B52" s="33" t="s">
        <v>47</v>
      </c>
      <c r="C52" s="57" t="s">
        <v>77</v>
      </c>
      <c r="D52" s="55" t="s">
        <v>165</v>
      </c>
      <c r="E52" s="30">
        <v>7.25</v>
      </c>
      <c r="F52" s="31">
        <f t="shared" si="1"/>
        <v>2.9</v>
      </c>
      <c r="G52" s="31">
        <f>A52*F52</f>
        <v>0</v>
      </c>
      <c r="H52" s="41">
        <v>2.5000000000000001E-2</v>
      </c>
      <c r="I52" s="29">
        <f>A52*H52</f>
        <v>0</v>
      </c>
    </row>
    <row r="53" spans="1:9" s="4" customFormat="1" ht="20.100000000000001" customHeight="1" x14ac:dyDescent="0.2">
      <c r="A53" s="32"/>
      <c r="B53" s="33" t="s">
        <v>47</v>
      </c>
      <c r="C53" s="57" t="s">
        <v>78</v>
      </c>
      <c r="D53" s="55" t="s">
        <v>166</v>
      </c>
      <c r="E53" s="30">
        <v>0.25</v>
      </c>
      <c r="F53" s="31">
        <f t="shared" si="1"/>
        <v>0.1</v>
      </c>
      <c r="G53" s="31">
        <f>A53*F53</f>
        <v>0</v>
      </c>
      <c r="H53" s="41">
        <v>0.01</v>
      </c>
      <c r="I53" s="29">
        <f>A53*H53</f>
        <v>0</v>
      </c>
    </row>
    <row r="54" spans="1:9" s="4" customFormat="1" ht="20.100000000000001" customHeight="1" x14ac:dyDescent="0.2">
      <c r="A54" s="32"/>
      <c r="B54" s="33" t="s">
        <v>47</v>
      </c>
      <c r="C54" s="57" t="s">
        <v>79</v>
      </c>
      <c r="D54" s="55" t="s">
        <v>167</v>
      </c>
      <c r="E54" s="30">
        <v>1</v>
      </c>
      <c r="F54" s="31">
        <f t="shared" si="1"/>
        <v>0.4</v>
      </c>
      <c r="G54" s="31">
        <f>A54*F54</f>
        <v>0</v>
      </c>
      <c r="H54" s="41">
        <v>0.01</v>
      </c>
      <c r="I54" s="29">
        <f>A54*H54</f>
        <v>0</v>
      </c>
    </row>
    <row r="55" spans="1:9" s="4" customFormat="1" ht="20.100000000000001" customHeight="1" x14ac:dyDescent="0.2">
      <c r="A55" s="26" t="e">
        <f>#REF!</f>
        <v>#REF!</v>
      </c>
      <c r="B55" s="32"/>
      <c r="C55" s="34"/>
      <c r="D55" s="38"/>
      <c r="E55" s="30"/>
      <c r="F55" s="31"/>
      <c r="G55" s="31"/>
      <c r="H55" s="28"/>
      <c r="I55" s="29"/>
    </row>
    <row r="56" spans="1:9" s="4" customFormat="1" ht="20.100000000000001" customHeight="1" x14ac:dyDescent="0.2">
      <c r="A56" s="32"/>
      <c r="B56" s="33" t="s">
        <v>47</v>
      </c>
      <c r="C56" s="57" t="s">
        <v>80</v>
      </c>
      <c r="D56" s="43" t="s">
        <v>222</v>
      </c>
      <c r="E56" s="30">
        <v>19</v>
      </c>
      <c r="F56" s="31">
        <f t="shared" si="1"/>
        <v>7.6</v>
      </c>
      <c r="G56" s="31">
        <f>A56*F56</f>
        <v>0</v>
      </c>
      <c r="H56" s="41">
        <v>0.44</v>
      </c>
      <c r="I56" s="29">
        <f>A56*H56</f>
        <v>0</v>
      </c>
    </row>
    <row r="57" spans="1:9" s="4" customFormat="1" ht="20.100000000000001" customHeight="1" x14ac:dyDescent="0.2">
      <c r="A57" s="39">
        <f>A56</f>
        <v>0</v>
      </c>
      <c r="B57" s="40" t="s">
        <v>47</v>
      </c>
      <c r="C57" s="57" t="s">
        <v>81</v>
      </c>
      <c r="D57" s="43" t="s">
        <v>223</v>
      </c>
      <c r="E57" s="30">
        <v>1.25</v>
      </c>
      <c r="F57" s="31">
        <f t="shared" si="1"/>
        <v>0.5</v>
      </c>
      <c r="G57" s="31">
        <f>A57*F57</f>
        <v>0</v>
      </c>
      <c r="H57" s="41">
        <v>0.06</v>
      </c>
      <c r="I57" s="29">
        <f>A57*H57</f>
        <v>0</v>
      </c>
    </row>
    <row r="58" spans="1:9" s="4" customFormat="1" ht="20.100000000000001" customHeight="1" x14ac:dyDescent="0.2">
      <c r="A58" s="39">
        <f>A56</f>
        <v>0</v>
      </c>
      <c r="B58" s="40" t="s">
        <v>47</v>
      </c>
      <c r="C58" s="57" t="s">
        <v>82</v>
      </c>
      <c r="D58" s="43" t="s">
        <v>224</v>
      </c>
      <c r="E58" s="30">
        <v>0.15</v>
      </c>
      <c r="F58" s="31">
        <f t="shared" si="1"/>
        <v>0.06</v>
      </c>
      <c r="G58" s="31">
        <f>A58*F58</f>
        <v>0</v>
      </c>
      <c r="H58" s="41">
        <v>0.01</v>
      </c>
      <c r="I58" s="29">
        <f>A58*H58</f>
        <v>0</v>
      </c>
    </row>
    <row r="59" spans="1:9" s="4" customFormat="1" ht="20.100000000000001" customHeight="1" x14ac:dyDescent="0.2">
      <c r="A59" s="39"/>
      <c r="B59" s="40"/>
      <c r="C59" s="57"/>
      <c r="D59" s="43"/>
      <c r="E59" s="30"/>
      <c r="F59" s="31"/>
      <c r="G59" s="31"/>
      <c r="H59" s="41"/>
      <c r="I59" s="29"/>
    </row>
    <row r="60" spans="1:9" s="4" customFormat="1" ht="30" customHeight="1" x14ac:dyDescent="0.2">
      <c r="A60" s="26" t="e">
        <f>#REF!</f>
        <v>#REF!</v>
      </c>
      <c r="B60" s="32"/>
      <c r="C60" s="34"/>
      <c r="D60" s="58" t="s">
        <v>265</v>
      </c>
      <c r="E60" s="30"/>
      <c r="F60" s="31"/>
      <c r="G60" s="31"/>
      <c r="H60" s="28"/>
      <c r="I60" s="29"/>
    </row>
    <row r="61" spans="1:9" s="4" customFormat="1" ht="20.100000000000001" customHeight="1" x14ac:dyDescent="0.2">
      <c r="A61" s="32"/>
      <c r="B61" s="33" t="s">
        <v>47</v>
      </c>
      <c r="C61" s="57" t="s">
        <v>83</v>
      </c>
      <c r="D61" s="43" t="s">
        <v>225</v>
      </c>
      <c r="E61" s="30">
        <v>112</v>
      </c>
      <c r="F61" s="31">
        <f t="shared" si="1"/>
        <v>44.8</v>
      </c>
      <c r="G61" s="31">
        <f t="shared" ref="G61:G66" si="6">A61*F61</f>
        <v>0</v>
      </c>
      <c r="H61" s="28">
        <v>3</v>
      </c>
      <c r="I61" s="29">
        <f t="shared" ref="I61:I66" si="7">A61*H61</f>
        <v>0</v>
      </c>
    </row>
    <row r="62" spans="1:9" s="4" customFormat="1" ht="20.100000000000001" customHeight="1" x14ac:dyDescent="0.2">
      <c r="A62" s="39">
        <f>A61*2</f>
        <v>0</v>
      </c>
      <c r="B62" s="33" t="s">
        <v>47</v>
      </c>
      <c r="C62" s="57" t="s">
        <v>80</v>
      </c>
      <c r="D62" s="43" t="s">
        <v>226</v>
      </c>
      <c r="E62" s="30">
        <v>19</v>
      </c>
      <c r="F62" s="31">
        <f t="shared" si="1"/>
        <v>7.6</v>
      </c>
      <c r="G62" s="31">
        <f t="shared" si="6"/>
        <v>0</v>
      </c>
      <c r="H62" s="41">
        <v>0.44</v>
      </c>
      <c r="I62" s="29">
        <f t="shared" si="7"/>
        <v>0</v>
      </c>
    </row>
    <row r="63" spans="1:9" s="4" customFormat="1" ht="20.100000000000001" customHeight="1" x14ac:dyDescent="0.2">
      <c r="A63" s="39">
        <f>A61*2</f>
        <v>0</v>
      </c>
      <c r="B63" s="33" t="s">
        <v>47</v>
      </c>
      <c r="C63" s="57" t="s">
        <v>84</v>
      </c>
      <c r="D63" s="43" t="s">
        <v>227</v>
      </c>
      <c r="E63" s="30">
        <v>5.25</v>
      </c>
      <c r="F63" s="31">
        <f t="shared" si="1"/>
        <v>2.1</v>
      </c>
      <c r="G63" s="31">
        <f t="shared" si="6"/>
        <v>0</v>
      </c>
      <c r="H63" s="41">
        <v>0.35</v>
      </c>
      <c r="I63" s="29">
        <f t="shared" si="7"/>
        <v>0</v>
      </c>
    </row>
    <row r="64" spans="1:9" s="4" customFormat="1" ht="20.100000000000001" customHeight="1" x14ac:dyDescent="0.2">
      <c r="A64" s="39">
        <f>A61*2</f>
        <v>0</v>
      </c>
      <c r="B64" s="33" t="s">
        <v>47</v>
      </c>
      <c r="C64" s="57" t="s">
        <v>85</v>
      </c>
      <c r="D64" s="43" t="s">
        <v>228</v>
      </c>
      <c r="E64" s="30">
        <v>4</v>
      </c>
      <c r="F64" s="31">
        <f t="shared" si="1"/>
        <v>1.6</v>
      </c>
      <c r="G64" s="31">
        <f t="shared" si="6"/>
        <v>0</v>
      </c>
      <c r="H64" s="41">
        <v>0.06</v>
      </c>
      <c r="I64" s="29">
        <f t="shared" si="7"/>
        <v>0</v>
      </c>
    </row>
    <row r="65" spans="1:9" s="4" customFormat="1" ht="20.100000000000001" customHeight="1" x14ac:dyDescent="0.2">
      <c r="A65" s="39">
        <f>A61*2</f>
        <v>0</v>
      </c>
      <c r="B65" s="33" t="s">
        <v>47</v>
      </c>
      <c r="C65" s="57" t="s">
        <v>81</v>
      </c>
      <c r="D65" s="43" t="s">
        <v>229</v>
      </c>
      <c r="E65" s="30">
        <v>1.25</v>
      </c>
      <c r="F65" s="31">
        <f t="shared" si="1"/>
        <v>0.5</v>
      </c>
      <c r="G65" s="31">
        <f t="shared" si="6"/>
        <v>0</v>
      </c>
      <c r="H65" s="41">
        <v>0.06</v>
      </c>
      <c r="I65" s="29">
        <f t="shared" si="7"/>
        <v>0</v>
      </c>
    </row>
    <row r="66" spans="1:9" s="4" customFormat="1" ht="20.100000000000001" customHeight="1" x14ac:dyDescent="0.2">
      <c r="A66" s="39">
        <f>A61*2</f>
        <v>0</v>
      </c>
      <c r="B66" s="33" t="s">
        <v>47</v>
      </c>
      <c r="C66" s="57" t="s">
        <v>82</v>
      </c>
      <c r="D66" s="43" t="s">
        <v>230</v>
      </c>
      <c r="E66" s="30">
        <v>0.15</v>
      </c>
      <c r="F66" s="31">
        <f t="shared" si="1"/>
        <v>0.06</v>
      </c>
      <c r="G66" s="31">
        <f t="shared" si="6"/>
        <v>0</v>
      </c>
      <c r="H66" s="41">
        <v>0.01</v>
      </c>
      <c r="I66" s="29">
        <f t="shared" si="7"/>
        <v>0</v>
      </c>
    </row>
    <row r="67" spans="1:9" s="4" customFormat="1" ht="20.100000000000001" customHeight="1" x14ac:dyDescent="0.2">
      <c r="A67" s="32"/>
      <c r="B67" s="32"/>
      <c r="C67" s="34"/>
      <c r="D67" s="35"/>
      <c r="E67" s="30"/>
      <c r="F67" s="31"/>
      <c r="G67" s="31"/>
      <c r="H67" s="41"/>
      <c r="I67" s="29"/>
    </row>
    <row r="68" spans="1:9" s="4" customFormat="1" ht="20.100000000000001" customHeight="1" x14ac:dyDescent="0.2">
      <c r="A68" s="32"/>
      <c r="B68" s="33" t="s">
        <v>47</v>
      </c>
      <c r="C68" s="57" t="s">
        <v>68</v>
      </c>
      <c r="D68" s="38" t="s">
        <v>0</v>
      </c>
      <c r="E68" s="30">
        <v>29</v>
      </c>
      <c r="F68" s="31">
        <f t="shared" si="1"/>
        <v>11.6</v>
      </c>
      <c r="G68" s="31">
        <f>A68*F68</f>
        <v>0</v>
      </c>
      <c r="H68" s="28"/>
      <c r="I68" s="29">
        <f>A68*H68</f>
        <v>0</v>
      </c>
    </row>
    <row r="69" spans="1:9" s="4" customFormat="1" ht="20.100000000000001" customHeight="1" x14ac:dyDescent="0.2">
      <c r="A69" s="26">
        <f>A70</f>
        <v>0</v>
      </c>
      <c r="B69" s="26"/>
      <c r="C69" s="27"/>
      <c r="D69" s="38"/>
      <c r="E69" s="30"/>
      <c r="F69" s="31"/>
      <c r="G69" s="31"/>
      <c r="H69" s="28"/>
      <c r="I69" s="29"/>
    </row>
    <row r="70" spans="1:9" s="4" customFormat="1" ht="20.100000000000001" customHeight="1" x14ac:dyDescent="0.2">
      <c r="A70" s="26">
        <f>SUM(A71:A73)</f>
        <v>0</v>
      </c>
      <c r="B70" s="26"/>
      <c r="C70" s="27"/>
      <c r="D70" s="52" t="s">
        <v>149</v>
      </c>
      <c r="E70" s="30"/>
      <c r="F70" s="31"/>
      <c r="G70" s="31"/>
      <c r="H70" s="28"/>
      <c r="I70" s="29"/>
    </row>
    <row r="71" spans="1:9" s="4" customFormat="1" ht="61.5" customHeight="1" x14ac:dyDescent="0.2">
      <c r="A71" s="32"/>
      <c r="B71" s="33" t="s">
        <v>47</v>
      </c>
      <c r="C71" s="57" t="s">
        <v>86</v>
      </c>
      <c r="D71" s="43" t="s">
        <v>168</v>
      </c>
      <c r="E71" s="30">
        <v>33</v>
      </c>
      <c r="F71" s="31">
        <f t="shared" si="1"/>
        <v>13.2</v>
      </c>
      <c r="G71" s="31">
        <f>A71*F71</f>
        <v>0</v>
      </c>
      <c r="H71" s="28">
        <v>1.4</v>
      </c>
      <c r="I71" s="29">
        <f>A71*H71</f>
        <v>0</v>
      </c>
    </row>
    <row r="72" spans="1:9" s="4" customFormat="1" ht="60.75" customHeight="1" x14ac:dyDescent="0.2">
      <c r="A72" s="32"/>
      <c r="B72" s="33" t="s">
        <v>47</v>
      </c>
      <c r="C72" s="57" t="s">
        <v>87</v>
      </c>
      <c r="D72" s="43" t="s">
        <v>169</v>
      </c>
      <c r="E72" s="30">
        <v>42</v>
      </c>
      <c r="F72" s="31">
        <f t="shared" si="1"/>
        <v>16.8</v>
      </c>
      <c r="G72" s="31">
        <f>A72*F72</f>
        <v>0</v>
      </c>
      <c r="H72" s="28">
        <v>1.3</v>
      </c>
      <c r="I72" s="29">
        <f>A72*H72</f>
        <v>0</v>
      </c>
    </row>
    <row r="73" spans="1:9" s="4" customFormat="1" ht="55.5" customHeight="1" x14ac:dyDescent="0.2">
      <c r="A73" s="32"/>
      <c r="B73" s="33" t="s">
        <v>47</v>
      </c>
      <c r="C73" s="57" t="s">
        <v>88</v>
      </c>
      <c r="D73" s="43" t="s">
        <v>170</v>
      </c>
      <c r="E73" s="30">
        <v>49</v>
      </c>
      <c r="F73" s="31">
        <f t="shared" si="1"/>
        <v>19.600000000000001</v>
      </c>
      <c r="G73" s="31">
        <f>A73*F73</f>
        <v>0</v>
      </c>
      <c r="H73" s="28">
        <v>2</v>
      </c>
      <c r="I73" s="29">
        <f>A73*H73</f>
        <v>0</v>
      </c>
    </row>
    <row r="74" spans="1:9" s="4" customFormat="1" ht="22.5" customHeight="1" x14ac:dyDescent="0.2">
      <c r="A74" s="32"/>
      <c r="B74" s="33"/>
      <c r="C74" s="57"/>
      <c r="D74" s="43"/>
      <c r="E74" s="30"/>
      <c r="F74" s="31"/>
      <c r="G74" s="31"/>
      <c r="H74" s="28"/>
      <c r="I74" s="29"/>
    </row>
    <row r="75" spans="1:9" s="4" customFormat="1" ht="22.5" customHeight="1" x14ac:dyDescent="0.2">
      <c r="A75" s="32"/>
      <c r="B75" s="33"/>
      <c r="C75" s="57"/>
      <c r="D75" s="52" t="s">
        <v>231</v>
      </c>
      <c r="E75" s="30"/>
      <c r="F75" s="31"/>
      <c r="G75" s="31"/>
      <c r="H75" s="28"/>
      <c r="I75" s="29"/>
    </row>
    <row r="76" spans="1:9" s="4" customFormat="1" ht="22.5" customHeight="1" x14ac:dyDescent="0.2">
      <c r="A76" s="32"/>
      <c r="B76" s="33" t="s">
        <v>47</v>
      </c>
      <c r="C76" s="57" t="s">
        <v>232</v>
      </c>
      <c r="D76" s="43" t="s">
        <v>266</v>
      </c>
      <c r="E76" s="30">
        <v>42</v>
      </c>
      <c r="F76" s="31">
        <f t="shared" ref="F76:F78" si="8">ROUND((E76*$F$6),2)</f>
        <v>16.8</v>
      </c>
      <c r="G76" s="31">
        <f>A76*F76</f>
        <v>0</v>
      </c>
      <c r="H76" s="41">
        <v>0.52</v>
      </c>
      <c r="I76" s="29">
        <f>A76*H76</f>
        <v>0</v>
      </c>
    </row>
    <row r="77" spans="1:9" s="4" customFormat="1" ht="22.5" customHeight="1" x14ac:dyDescent="0.2">
      <c r="A77" s="32"/>
      <c r="B77" s="33"/>
      <c r="C77" s="57"/>
      <c r="D77" s="43"/>
      <c r="E77" s="30"/>
      <c r="F77" s="31"/>
      <c r="G77" s="31"/>
      <c r="H77" s="41"/>
      <c r="I77" s="29"/>
    </row>
    <row r="78" spans="1:9" s="4" customFormat="1" ht="20.100000000000001" customHeight="1" x14ac:dyDescent="0.2">
      <c r="A78" s="32"/>
      <c r="B78" s="33" t="s">
        <v>47</v>
      </c>
      <c r="C78" s="57" t="s">
        <v>233</v>
      </c>
      <c r="D78" s="55" t="s">
        <v>271</v>
      </c>
      <c r="E78" s="30">
        <v>5.6</v>
      </c>
      <c r="F78" s="31">
        <f t="shared" si="8"/>
        <v>2.2400000000000002</v>
      </c>
      <c r="G78" s="31">
        <f>A78*F78</f>
        <v>0</v>
      </c>
      <c r="H78" s="28"/>
      <c r="I78" s="29">
        <f>A78*H78</f>
        <v>0</v>
      </c>
    </row>
    <row r="79" spans="1:9" s="4" customFormat="1" ht="20.100000000000001" customHeight="1" x14ac:dyDescent="0.2">
      <c r="A79" s="32"/>
      <c r="B79" s="33"/>
      <c r="C79" s="57"/>
      <c r="D79" s="38"/>
      <c r="E79" s="30"/>
      <c r="F79" s="31"/>
      <c r="G79" s="31"/>
      <c r="H79" s="28"/>
      <c r="I79" s="29"/>
    </row>
    <row r="80" spans="1:9" s="4" customFormat="1" ht="20.100000000000001" customHeight="1" x14ac:dyDescent="0.2">
      <c r="A80" s="26">
        <f>SUM(A81:A81)</f>
        <v>0</v>
      </c>
      <c r="B80" s="26"/>
      <c r="C80" s="42"/>
      <c r="D80" s="52" t="s">
        <v>150</v>
      </c>
      <c r="E80" s="30"/>
      <c r="F80" s="31"/>
      <c r="G80" s="31"/>
      <c r="H80" s="28"/>
      <c r="I80" s="29"/>
    </row>
    <row r="81" spans="1:9" s="4" customFormat="1" ht="30" customHeight="1" x14ac:dyDescent="0.2">
      <c r="A81" s="32"/>
      <c r="B81" s="33" t="s">
        <v>47</v>
      </c>
      <c r="C81" s="57" t="s">
        <v>89</v>
      </c>
      <c r="D81" s="43" t="s">
        <v>53</v>
      </c>
      <c r="E81" s="30">
        <v>190</v>
      </c>
      <c r="F81" s="31">
        <f t="shared" si="1"/>
        <v>76</v>
      </c>
      <c r="G81" s="31">
        <f>A81*F81</f>
        <v>0</v>
      </c>
      <c r="H81" s="28">
        <v>9</v>
      </c>
      <c r="I81" s="29">
        <f>A81*H81</f>
        <v>0</v>
      </c>
    </row>
    <row r="82" spans="1:9" s="4" customFormat="1" ht="20.100000000000001" customHeight="1" x14ac:dyDescent="0.2">
      <c r="A82" s="26">
        <f>A83</f>
        <v>0</v>
      </c>
      <c r="B82" s="26"/>
      <c r="C82" s="27"/>
      <c r="D82" s="38"/>
      <c r="E82" s="30"/>
      <c r="F82" s="31"/>
      <c r="G82" s="31"/>
      <c r="H82" s="28"/>
      <c r="I82" s="29"/>
    </row>
    <row r="83" spans="1:9" s="4" customFormat="1" ht="20.100000000000001" customHeight="1" x14ac:dyDescent="0.2">
      <c r="A83" s="26">
        <f>A84</f>
        <v>0</v>
      </c>
      <c r="B83" s="26"/>
      <c r="C83" s="27"/>
      <c r="D83" s="52" t="s">
        <v>151</v>
      </c>
      <c r="E83" s="30"/>
      <c r="F83" s="31"/>
      <c r="G83" s="31"/>
      <c r="H83" s="28"/>
      <c r="I83" s="29"/>
    </row>
    <row r="84" spans="1:9" s="4" customFormat="1" ht="34.5" customHeight="1" x14ac:dyDescent="0.2">
      <c r="A84" s="32"/>
      <c r="B84" s="33" t="s">
        <v>47</v>
      </c>
      <c r="C84" s="57" t="s">
        <v>90</v>
      </c>
      <c r="D84" s="43" t="s">
        <v>48</v>
      </c>
      <c r="E84" s="30">
        <v>850</v>
      </c>
      <c r="F84" s="31">
        <f t="shared" si="1"/>
        <v>340</v>
      </c>
      <c r="G84" s="31">
        <f>A84*F84</f>
        <v>0</v>
      </c>
      <c r="H84" s="28">
        <v>114</v>
      </c>
      <c r="I84" s="29">
        <f>A84*H84</f>
        <v>0</v>
      </c>
    </row>
    <row r="85" spans="1:9" s="4" customFormat="1" ht="20.100000000000001" customHeight="1" x14ac:dyDescent="0.2">
      <c r="A85" s="36">
        <f>A84</f>
        <v>0</v>
      </c>
      <c r="B85" s="36"/>
      <c r="C85" s="14">
        <f>(A84)*20</f>
        <v>0</v>
      </c>
      <c r="D85" s="37" t="s">
        <v>46</v>
      </c>
      <c r="E85" s="30"/>
      <c r="F85" s="31"/>
      <c r="G85" s="31"/>
      <c r="H85" s="28"/>
      <c r="I85" s="29"/>
    </row>
    <row r="86" spans="1:9" s="4" customFormat="1" ht="20.100000000000001" customHeight="1" x14ac:dyDescent="0.2">
      <c r="A86" s="26">
        <f>A87</f>
        <v>0</v>
      </c>
      <c r="B86" s="26"/>
      <c r="C86" s="27"/>
      <c r="D86" s="38"/>
      <c r="E86" s="30"/>
      <c r="F86" s="31"/>
      <c r="G86" s="31"/>
      <c r="H86" s="28"/>
      <c r="I86" s="29"/>
    </row>
    <row r="87" spans="1:9" s="4" customFormat="1" ht="22.5" customHeight="1" x14ac:dyDescent="0.2">
      <c r="A87" s="26">
        <f>A90+A94+A96+A88+A92</f>
        <v>0</v>
      </c>
      <c r="B87" s="26"/>
      <c r="C87" s="27"/>
      <c r="D87" s="54" t="s">
        <v>272</v>
      </c>
      <c r="E87" s="30"/>
      <c r="F87" s="31"/>
      <c r="G87" s="31"/>
      <c r="H87" s="28"/>
      <c r="I87" s="29"/>
    </row>
    <row r="88" spans="1:9" s="4" customFormat="1" ht="87" customHeight="1" x14ac:dyDescent="0.2">
      <c r="A88" s="32"/>
      <c r="B88" s="33" t="s">
        <v>47</v>
      </c>
      <c r="C88" s="57" t="s">
        <v>91</v>
      </c>
      <c r="D88" s="43" t="s">
        <v>152</v>
      </c>
      <c r="E88" s="59">
        <v>32000</v>
      </c>
      <c r="F88" s="31">
        <f t="shared" si="1"/>
        <v>12800</v>
      </c>
      <c r="G88" s="31">
        <f>A88*F88</f>
        <v>0</v>
      </c>
      <c r="H88" s="28">
        <v>1482</v>
      </c>
      <c r="I88" s="29">
        <f>A88*H88</f>
        <v>0</v>
      </c>
    </row>
    <row r="89" spans="1:9" s="4" customFormat="1" ht="20.100000000000001" customHeight="1" x14ac:dyDescent="0.2">
      <c r="A89" s="26">
        <f>A90</f>
        <v>0</v>
      </c>
      <c r="B89" s="26"/>
      <c r="C89" s="27"/>
      <c r="D89" s="27"/>
      <c r="E89" s="30"/>
      <c r="F89" s="31"/>
      <c r="G89" s="31"/>
      <c r="H89" s="28"/>
      <c r="I89" s="29"/>
    </row>
    <row r="90" spans="1:9" s="4" customFormat="1" ht="87" customHeight="1" x14ac:dyDescent="0.2">
      <c r="A90" s="32"/>
      <c r="B90" s="33" t="s">
        <v>47</v>
      </c>
      <c r="C90" s="57" t="s">
        <v>92</v>
      </c>
      <c r="D90" s="43" t="s">
        <v>153</v>
      </c>
      <c r="E90" s="30">
        <v>32000</v>
      </c>
      <c r="F90" s="31">
        <f t="shared" si="1"/>
        <v>12800</v>
      </c>
      <c r="G90" s="31">
        <f>A90*F90</f>
        <v>0</v>
      </c>
      <c r="H90" s="28">
        <v>1482</v>
      </c>
      <c r="I90" s="29">
        <f>A90*H90</f>
        <v>0</v>
      </c>
    </row>
    <row r="91" spans="1:9" s="4" customFormat="1" ht="20.100000000000001" customHeight="1" x14ac:dyDescent="0.2">
      <c r="A91" s="26">
        <f>A92</f>
        <v>0</v>
      </c>
      <c r="B91" s="26"/>
      <c r="C91" s="27"/>
      <c r="D91" s="27"/>
      <c r="E91" s="30"/>
      <c r="F91" s="31"/>
      <c r="G91" s="31"/>
      <c r="H91" s="28"/>
      <c r="I91" s="29"/>
    </row>
    <row r="92" spans="1:9" s="4" customFormat="1" ht="86.45" customHeight="1" x14ac:dyDescent="0.2">
      <c r="A92" s="32"/>
      <c r="B92" s="33" t="s">
        <v>47</v>
      </c>
      <c r="C92" s="57" t="s">
        <v>93</v>
      </c>
      <c r="D92" s="43" t="s">
        <v>154</v>
      </c>
      <c r="E92" s="30">
        <v>32000</v>
      </c>
      <c r="F92" s="31">
        <f t="shared" ref="F92:F158" si="9">ROUND((E92*$F$6),2)</f>
        <v>12800</v>
      </c>
      <c r="G92" s="31">
        <f>A92*F92</f>
        <v>0</v>
      </c>
      <c r="H92" s="28">
        <v>1482</v>
      </c>
      <c r="I92" s="29">
        <f>A92*H92</f>
        <v>0</v>
      </c>
    </row>
    <row r="93" spans="1:9" s="4" customFormat="1" ht="20.100000000000001" customHeight="1" x14ac:dyDescent="0.2">
      <c r="A93" s="26">
        <f>A94</f>
        <v>0</v>
      </c>
      <c r="B93" s="26"/>
      <c r="C93" s="27"/>
      <c r="D93" s="27"/>
      <c r="E93" s="30"/>
      <c r="F93" s="31"/>
      <c r="G93" s="31"/>
      <c r="H93" s="28"/>
      <c r="I93" s="29"/>
    </row>
    <row r="94" spans="1:9" s="4" customFormat="1" ht="86.45" customHeight="1" x14ac:dyDescent="0.2">
      <c r="A94" s="32"/>
      <c r="B94" s="33" t="s">
        <v>47</v>
      </c>
      <c r="C94" s="57" t="s">
        <v>94</v>
      </c>
      <c r="D94" s="43" t="s">
        <v>155</v>
      </c>
      <c r="E94" s="30">
        <v>32000</v>
      </c>
      <c r="F94" s="31">
        <f t="shared" si="9"/>
        <v>12800</v>
      </c>
      <c r="G94" s="31">
        <f>A94*F94</f>
        <v>0</v>
      </c>
      <c r="H94" s="28">
        <v>1482</v>
      </c>
      <c r="I94" s="29">
        <f>A94*H94</f>
        <v>0</v>
      </c>
    </row>
    <row r="95" spans="1:9" s="4" customFormat="1" ht="20.100000000000001" customHeight="1" x14ac:dyDescent="0.2">
      <c r="A95" s="26">
        <f>A96</f>
        <v>0</v>
      </c>
      <c r="B95" s="26"/>
      <c r="C95" s="27"/>
      <c r="D95" s="38"/>
      <c r="E95" s="30"/>
      <c r="F95" s="31"/>
      <c r="G95" s="31"/>
      <c r="H95" s="28"/>
      <c r="I95" s="29"/>
    </row>
    <row r="96" spans="1:9" s="4" customFormat="1" ht="84.6" customHeight="1" x14ac:dyDescent="0.2">
      <c r="A96" s="32"/>
      <c r="B96" s="33" t="s">
        <v>47</v>
      </c>
      <c r="C96" s="57" t="s">
        <v>95</v>
      </c>
      <c r="D96" s="43" t="s">
        <v>156</v>
      </c>
      <c r="E96" s="30">
        <v>32000</v>
      </c>
      <c r="F96" s="31">
        <f t="shared" si="9"/>
        <v>12800</v>
      </c>
      <c r="G96" s="31">
        <f>A96*F96</f>
        <v>0</v>
      </c>
      <c r="H96" s="28">
        <v>1482</v>
      </c>
      <c r="I96" s="29">
        <f>A96*H96</f>
        <v>0</v>
      </c>
    </row>
    <row r="97" spans="1:9" s="4" customFormat="1" ht="20.100000000000001" customHeight="1" x14ac:dyDescent="0.2">
      <c r="A97" s="26">
        <f>A98</f>
        <v>0</v>
      </c>
      <c r="B97" s="26"/>
      <c r="C97" s="27"/>
      <c r="D97" s="27"/>
      <c r="E97" s="30"/>
      <c r="F97" s="31"/>
      <c r="G97" s="31"/>
      <c r="H97" s="28"/>
      <c r="I97" s="29"/>
    </row>
    <row r="98" spans="1:9" s="4" customFormat="1" ht="20.100000000000001" customHeight="1" x14ac:dyDescent="0.2">
      <c r="A98" s="26">
        <f>SUM(A99:A102)</f>
        <v>0</v>
      </c>
      <c r="B98" s="26"/>
      <c r="C98" s="27"/>
      <c r="D98" s="37" t="s">
        <v>34</v>
      </c>
      <c r="E98" s="30"/>
      <c r="F98" s="31"/>
      <c r="G98" s="31"/>
      <c r="H98" s="28"/>
      <c r="I98" s="29"/>
    </row>
    <row r="99" spans="1:9" s="4" customFormat="1" ht="35.25" customHeight="1" x14ac:dyDescent="0.2">
      <c r="A99" s="32"/>
      <c r="B99" s="33" t="s">
        <v>47</v>
      </c>
      <c r="C99" s="57" t="s">
        <v>96</v>
      </c>
      <c r="D99" s="43" t="s">
        <v>49</v>
      </c>
      <c r="E99" s="30">
        <v>8375</v>
      </c>
      <c r="F99" s="31">
        <f t="shared" si="9"/>
        <v>3350</v>
      </c>
      <c r="G99" s="31">
        <f>A99*F99</f>
        <v>0</v>
      </c>
      <c r="H99" s="28">
        <v>577</v>
      </c>
      <c r="I99" s="29">
        <f>A99*H99</f>
        <v>0</v>
      </c>
    </row>
    <row r="100" spans="1:9" s="4" customFormat="1" ht="35.25" customHeight="1" x14ac:dyDescent="0.2">
      <c r="A100" s="32"/>
      <c r="B100" s="33" t="s">
        <v>47</v>
      </c>
      <c r="C100" s="57" t="s">
        <v>97</v>
      </c>
      <c r="D100" s="43" t="s">
        <v>50</v>
      </c>
      <c r="E100" s="30">
        <v>8375</v>
      </c>
      <c r="F100" s="31">
        <f t="shared" si="9"/>
        <v>3350</v>
      </c>
      <c r="G100" s="31">
        <f>A100*F100</f>
        <v>0</v>
      </c>
      <c r="H100" s="28">
        <v>568</v>
      </c>
      <c r="I100" s="29">
        <f>A100*H100</f>
        <v>0</v>
      </c>
    </row>
    <row r="101" spans="1:9" s="4" customFormat="1" ht="35.25" customHeight="1" x14ac:dyDescent="0.2">
      <c r="A101" s="32"/>
      <c r="B101" s="33" t="s">
        <v>47</v>
      </c>
      <c r="C101" s="57" t="s">
        <v>98</v>
      </c>
      <c r="D101" s="43" t="s">
        <v>51</v>
      </c>
      <c r="E101" s="30">
        <v>10300</v>
      </c>
      <c r="F101" s="31">
        <f t="shared" si="9"/>
        <v>4120</v>
      </c>
      <c r="G101" s="31">
        <f>A101*F101</f>
        <v>0</v>
      </c>
      <c r="H101" s="28">
        <v>759</v>
      </c>
      <c r="I101" s="29">
        <f>A101*H101</f>
        <v>0</v>
      </c>
    </row>
    <row r="102" spans="1:9" s="4" customFormat="1" ht="35.25" customHeight="1" x14ac:dyDescent="0.2">
      <c r="A102" s="32"/>
      <c r="B102" s="33" t="s">
        <v>47</v>
      </c>
      <c r="C102" s="57" t="s">
        <v>99</v>
      </c>
      <c r="D102" s="43" t="s">
        <v>52</v>
      </c>
      <c r="E102" s="30">
        <v>10300</v>
      </c>
      <c r="F102" s="31">
        <f t="shared" si="9"/>
        <v>4120</v>
      </c>
      <c r="G102" s="31">
        <f>A102*F102</f>
        <v>0</v>
      </c>
      <c r="H102" s="28">
        <v>751</v>
      </c>
      <c r="I102" s="29">
        <f>A102*H102</f>
        <v>0</v>
      </c>
    </row>
    <row r="103" spans="1:9" s="4" customFormat="1" ht="20.100000000000001" customHeight="1" x14ac:dyDescent="0.2">
      <c r="A103" s="26">
        <f>A104</f>
        <v>0</v>
      </c>
      <c r="B103" s="26"/>
      <c r="C103" s="27"/>
      <c r="D103" s="27"/>
      <c r="E103" s="30"/>
      <c r="F103" s="31"/>
      <c r="G103" s="31"/>
      <c r="H103" s="28"/>
      <c r="I103" s="29"/>
    </row>
    <row r="104" spans="1:9" s="4" customFormat="1" ht="20.100000000000001" customHeight="1" x14ac:dyDescent="0.2">
      <c r="A104" s="26">
        <f>SUM(A105:A113)</f>
        <v>0</v>
      </c>
      <c r="B104" s="26"/>
      <c r="C104" s="27"/>
      <c r="D104" s="52" t="s">
        <v>243</v>
      </c>
      <c r="E104" s="30"/>
      <c r="F104" s="31"/>
      <c r="G104" s="31"/>
      <c r="H104" s="28"/>
      <c r="I104" s="29"/>
    </row>
    <row r="105" spans="1:9" s="4" customFormat="1" ht="20.100000000000001" customHeight="1" x14ac:dyDescent="0.2">
      <c r="A105" s="32"/>
      <c r="B105" s="33" t="s">
        <v>47</v>
      </c>
      <c r="C105" s="57" t="s">
        <v>100</v>
      </c>
      <c r="D105" s="38" t="s">
        <v>36</v>
      </c>
      <c r="E105" s="30">
        <v>1500</v>
      </c>
      <c r="F105" s="31">
        <f t="shared" si="9"/>
        <v>600</v>
      </c>
      <c r="G105" s="31">
        <f>A105*F105</f>
        <v>0</v>
      </c>
      <c r="H105" s="28">
        <v>83</v>
      </c>
      <c r="I105" s="29">
        <f>A105*H105</f>
        <v>0</v>
      </c>
    </row>
    <row r="106" spans="1:9" s="4" customFormat="1" ht="20.100000000000001" customHeight="1" x14ac:dyDescent="0.2">
      <c r="A106" s="32"/>
      <c r="B106" s="33" t="s">
        <v>47</v>
      </c>
      <c r="C106" s="57" t="s">
        <v>101</v>
      </c>
      <c r="D106" s="38" t="s">
        <v>37</v>
      </c>
      <c r="E106" s="30">
        <v>2950</v>
      </c>
      <c r="F106" s="31">
        <f t="shared" si="9"/>
        <v>1180</v>
      </c>
      <c r="G106" s="31">
        <f>A106*F106</f>
        <v>0</v>
      </c>
      <c r="H106" s="28">
        <v>110</v>
      </c>
      <c r="I106" s="29">
        <f>A106*H106</f>
        <v>0</v>
      </c>
    </row>
    <row r="107" spans="1:9" s="4" customFormat="1" ht="20.100000000000001" customHeight="1" x14ac:dyDescent="0.2">
      <c r="A107" s="32"/>
      <c r="B107" s="33" t="s">
        <v>47</v>
      </c>
      <c r="C107" s="57" t="s">
        <v>102</v>
      </c>
      <c r="D107" s="38" t="s">
        <v>38</v>
      </c>
      <c r="E107" s="30">
        <v>5840</v>
      </c>
      <c r="F107" s="31">
        <f t="shared" si="9"/>
        <v>2336</v>
      </c>
      <c r="G107" s="31">
        <f>A107*F107</f>
        <v>0</v>
      </c>
      <c r="H107" s="28">
        <v>198</v>
      </c>
      <c r="I107" s="29">
        <f>A107*H107</f>
        <v>0</v>
      </c>
    </row>
    <row r="108" spans="1:9" s="4" customFormat="1" ht="20.100000000000001" customHeight="1" x14ac:dyDescent="0.2">
      <c r="A108" s="39"/>
      <c r="B108" s="33"/>
      <c r="C108" s="27"/>
      <c r="D108" s="38"/>
      <c r="E108" s="30"/>
      <c r="F108" s="31"/>
      <c r="G108" s="31"/>
      <c r="H108" s="28"/>
      <c r="I108" s="29"/>
    </row>
    <row r="109" spans="1:9" s="4" customFormat="1" ht="20.100000000000001" customHeight="1" x14ac:dyDescent="0.2">
      <c r="A109" s="32"/>
      <c r="B109" s="33" t="s">
        <v>47</v>
      </c>
      <c r="C109" s="57" t="s">
        <v>103</v>
      </c>
      <c r="D109" s="38" t="s">
        <v>39</v>
      </c>
      <c r="E109" s="30">
        <v>1730</v>
      </c>
      <c r="F109" s="31">
        <f t="shared" si="9"/>
        <v>692</v>
      </c>
      <c r="G109" s="31">
        <f>A109*F109</f>
        <v>0</v>
      </c>
      <c r="H109" s="28">
        <v>98</v>
      </c>
      <c r="I109" s="29">
        <f>A109*H109</f>
        <v>0</v>
      </c>
    </row>
    <row r="110" spans="1:9" s="4" customFormat="1" ht="20.100000000000001" customHeight="1" x14ac:dyDescent="0.2">
      <c r="A110" s="32"/>
      <c r="B110" s="33" t="s">
        <v>47</v>
      </c>
      <c r="C110" s="57" t="s">
        <v>104</v>
      </c>
      <c r="D110" s="38" t="s">
        <v>40</v>
      </c>
      <c r="E110" s="30">
        <v>3530</v>
      </c>
      <c r="F110" s="31">
        <f t="shared" si="9"/>
        <v>1412</v>
      </c>
      <c r="G110" s="31">
        <f>A110*F110</f>
        <v>0</v>
      </c>
      <c r="H110" s="28">
        <v>149</v>
      </c>
      <c r="I110" s="29">
        <f>A110*H110</f>
        <v>0</v>
      </c>
    </row>
    <row r="111" spans="1:9" s="4" customFormat="1" ht="20.100000000000001" customHeight="1" x14ac:dyDescent="0.2">
      <c r="A111" s="32"/>
      <c r="B111" s="33" t="s">
        <v>47</v>
      </c>
      <c r="C111" s="57" t="s">
        <v>105</v>
      </c>
      <c r="D111" s="38" t="s">
        <v>41</v>
      </c>
      <c r="E111" s="30">
        <v>7205</v>
      </c>
      <c r="F111" s="31">
        <f t="shared" si="9"/>
        <v>2882</v>
      </c>
      <c r="G111" s="31">
        <f>A111*F111</f>
        <v>0</v>
      </c>
      <c r="H111" s="28">
        <v>278</v>
      </c>
      <c r="I111" s="29">
        <f>A111*H111</f>
        <v>0</v>
      </c>
    </row>
    <row r="112" spans="1:9" s="4" customFormat="1" ht="20.100000000000001" customHeight="1" x14ac:dyDescent="0.2">
      <c r="A112" s="39"/>
      <c r="B112" s="39"/>
      <c r="C112" s="27"/>
      <c r="D112" s="38"/>
      <c r="E112" s="30"/>
      <c r="F112" s="31"/>
      <c r="G112" s="31"/>
      <c r="H112" s="28"/>
      <c r="I112" s="29"/>
    </row>
    <row r="113" spans="1:9" s="4" customFormat="1" ht="20.100000000000001" customHeight="1" x14ac:dyDescent="0.2">
      <c r="A113" s="32"/>
      <c r="B113" s="33" t="s">
        <v>47</v>
      </c>
      <c r="C113" s="57" t="s">
        <v>106</v>
      </c>
      <c r="D113" s="38" t="s">
        <v>42</v>
      </c>
      <c r="E113" s="30">
        <v>4260</v>
      </c>
      <c r="F113" s="31">
        <f t="shared" si="9"/>
        <v>1704</v>
      </c>
      <c r="G113" s="31">
        <f>A113*F113</f>
        <v>0</v>
      </c>
      <c r="H113" s="28">
        <v>185</v>
      </c>
      <c r="I113" s="29">
        <f>A113*H113</f>
        <v>0</v>
      </c>
    </row>
    <row r="114" spans="1:9" s="4" customFormat="1" ht="20.100000000000001" customHeight="1" x14ac:dyDescent="0.2">
      <c r="A114" s="32"/>
      <c r="B114" s="33"/>
      <c r="C114" s="57"/>
      <c r="D114" s="38"/>
      <c r="E114" s="30"/>
      <c r="F114" s="31"/>
      <c r="G114" s="31"/>
      <c r="H114" s="28"/>
      <c r="I114" s="29"/>
    </row>
    <row r="115" spans="1:9" s="4" customFormat="1" ht="20.100000000000001" customHeight="1" x14ac:dyDescent="0.2">
      <c r="A115" s="32"/>
      <c r="B115" s="33"/>
      <c r="C115" s="57"/>
      <c r="D115" s="52" t="s">
        <v>200</v>
      </c>
      <c r="E115" s="30"/>
      <c r="F115" s="31"/>
      <c r="G115" s="31"/>
      <c r="H115" s="28"/>
      <c r="I115" s="29"/>
    </row>
    <row r="116" spans="1:9" s="4" customFormat="1" ht="20.100000000000001" customHeight="1" x14ac:dyDescent="0.2">
      <c r="A116" s="32"/>
      <c r="B116" s="33" t="s">
        <v>47</v>
      </c>
      <c r="C116" s="57" t="s">
        <v>127</v>
      </c>
      <c r="D116" s="55" t="s">
        <v>204</v>
      </c>
      <c r="E116" s="30">
        <v>47</v>
      </c>
      <c r="F116" s="31">
        <f t="shared" ref="F116:F121" si="10">ROUND((E116*$F$6),2)</f>
        <v>18.8</v>
      </c>
      <c r="G116" s="31">
        <f t="shared" ref="G116:G121" si="11">A116*F116</f>
        <v>0</v>
      </c>
      <c r="H116" s="28">
        <v>2.56</v>
      </c>
      <c r="I116" s="29">
        <f t="shared" ref="I116:I121" si="12">A116*H116</f>
        <v>0</v>
      </c>
    </row>
    <row r="117" spans="1:9" s="4" customFormat="1" ht="20.100000000000001" customHeight="1" x14ac:dyDescent="0.2">
      <c r="A117" s="32"/>
      <c r="B117" s="33" t="s">
        <v>47</v>
      </c>
      <c r="C117" s="57" t="s">
        <v>128</v>
      </c>
      <c r="D117" s="55" t="s">
        <v>206</v>
      </c>
      <c r="E117" s="30">
        <v>12</v>
      </c>
      <c r="F117" s="31">
        <f t="shared" si="10"/>
        <v>4.8</v>
      </c>
      <c r="G117" s="31">
        <f t="shared" si="11"/>
        <v>0</v>
      </c>
      <c r="H117" s="41">
        <v>0.4</v>
      </c>
      <c r="I117" s="29">
        <f t="shared" si="12"/>
        <v>0</v>
      </c>
    </row>
    <row r="118" spans="1:9" s="4" customFormat="1" ht="30" customHeight="1" x14ac:dyDescent="0.2">
      <c r="A118" s="32"/>
      <c r="B118" s="33" t="s">
        <v>47</v>
      </c>
      <c r="C118" s="57" t="s">
        <v>201</v>
      </c>
      <c r="D118" s="43" t="s">
        <v>234</v>
      </c>
      <c r="E118" s="30">
        <v>26</v>
      </c>
      <c r="F118" s="31">
        <f t="shared" si="10"/>
        <v>10.4</v>
      </c>
      <c r="G118" s="31">
        <f t="shared" si="11"/>
        <v>0</v>
      </c>
      <c r="H118" s="41">
        <v>0.37</v>
      </c>
      <c r="I118" s="29">
        <f t="shared" si="12"/>
        <v>0</v>
      </c>
    </row>
    <row r="119" spans="1:9" s="4" customFormat="1" ht="22.5" customHeight="1" x14ac:dyDescent="0.2">
      <c r="A119" s="32"/>
      <c r="B119" s="33"/>
      <c r="C119" s="57"/>
      <c r="D119" s="43"/>
      <c r="E119" s="30"/>
      <c r="F119" s="31"/>
      <c r="G119" s="31"/>
      <c r="H119" s="28"/>
      <c r="I119" s="29"/>
    </row>
    <row r="120" spans="1:9" s="4" customFormat="1" ht="20.100000000000001" customHeight="1" x14ac:dyDescent="0.2">
      <c r="A120" s="32"/>
      <c r="B120" s="33" t="s">
        <v>47</v>
      </c>
      <c r="C120" s="57" t="s">
        <v>202</v>
      </c>
      <c r="D120" s="55" t="s">
        <v>205</v>
      </c>
      <c r="E120" s="30">
        <v>85</v>
      </c>
      <c r="F120" s="31">
        <f t="shared" si="10"/>
        <v>34</v>
      </c>
      <c r="G120" s="31">
        <f t="shared" si="11"/>
        <v>0</v>
      </c>
      <c r="H120" s="28">
        <v>3.5</v>
      </c>
      <c r="I120" s="29">
        <f t="shared" si="12"/>
        <v>0</v>
      </c>
    </row>
    <row r="121" spans="1:9" s="4" customFormat="1" ht="20.100000000000001" customHeight="1" x14ac:dyDescent="0.2">
      <c r="A121" s="32"/>
      <c r="B121" s="33" t="s">
        <v>47</v>
      </c>
      <c r="C121" s="57" t="s">
        <v>203</v>
      </c>
      <c r="D121" s="55" t="s">
        <v>235</v>
      </c>
      <c r="E121" s="30">
        <v>2.5499999999999998</v>
      </c>
      <c r="F121" s="31">
        <f t="shared" si="10"/>
        <v>1.02</v>
      </c>
      <c r="G121" s="31">
        <f t="shared" si="11"/>
        <v>0</v>
      </c>
      <c r="H121" s="41">
        <v>0.03</v>
      </c>
      <c r="I121" s="29">
        <f t="shared" si="12"/>
        <v>0</v>
      </c>
    </row>
    <row r="122" spans="1:9" s="4" customFormat="1" ht="20.100000000000001" customHeight="1" x14ac:dyDescent="0.2">
      <c r="A122" s="26">
        <f>A123</f>
        <v>0</v>
      </c>
      <c r="B122" s="26"/>
      <c r="C122" s="27"/>
      <c r="D122" s="27"/>
      <c r="E122" s="30"/>
      <c r="F122" s="31"/>
      <c r="G122" s="31"/>
      <c r="H122" s="28"/>
      <c r="I122" s="29"/>
    </row>
    <row r="123" spans="1:9" s="4" customFormat="1" ht="20.100000000000001" customHeight="1" x14ac:dyDescent="0.2">
      <c r="A123" s="26">
        <f>SUM(A124:A128)</f>
        <v>0</v>
      </c>
      <c r="B123" s="26"/>
      <c r="C123" s="27"/>
      <c r="D123" s="52" t="s">
        <v>59</v>
      </c>
      <c r="E123" s="30"/>
      <c r="F123" s="31"/>
      <c r="G123" s="31"/>
      <c r="H123" s="28"/>
      <c r="I123" s="29"/>
    </row>
    <row r="124" spans="1:9" s="4" customFormat="1" ht="33.950000000000003" customHeight="1" x14ac:dyDescent="0.2">
      <c r="A124" s="32"/>
      <c r="B124" s="33" t="s">
        <v>47</v>
      </c>
      <c r="C124" s="57" t="s">
        <v>107</v>
      </c>
      <c r="D124" s="43" t="s">
        <v>157</v>
      </c>
      <c r="E124" s="30">
        <v>5788</v>
      </c>
      <c r="F124" s="31">
        <f t="shared" si="9"/>
        <v>2315.1999999999998</v>
      </c>
      <c r="G124" s="31">
        <f>A124*F124</f>
        <v>0</v>
      </c>
      <c r="H124" s="28">
        <v>315</v>
      </c>
      <c r="I124" s="29">
        <f>A124*H124</f>
        <v>0</v>
      </c>
    </row>
    <row r="125" spans="1:9" s="4" customFormat="1" ht="33.950000000000003" customHeight="1" x14ac:dyDescent="0.2">
      <c r="A125" s="32"/>
      <c r="B125" s="33" t="s">
        <v>47</v>
      </c>
      <c r="C125" s="57" t="s">
        <v>108</v>
      </c>
      <c r="D125" s="43" t="s">
        <v>158</v>
      </c>
      <c r="E125" s="30">
        <v>5788</v>
      </c>
      <c r="F125" s="31">
        <f t="shared" si="9"/>
        <v>2315.1999999999998</v>
      </c>
      <c r="G125" s="31">
        <f>A125*F125</f>
        <v>0</v>
      </c>
      <c r="H125" s="28">
        <v>301</v>
      </c>
      <c r="I125" s="29">
        <f>A125*H125</f>
        <v>0</v>
      </c>
    </row>
    <row r="126" spans="1:9" s="4" customFormat="1" ht="20.100000000000001" customHeight="1" x14ac:dyDescent="0.2">
      <c r="A126" s="39"/>
      <c r="B126" s="33"/>
      <c r="C126" s="27"/>
      <c r="D126" s="38"/>
      <c r="E126" s="30"/>
      <c r="F126" s="31"/>
      <c r="G126" s="31"/>
      <c r="H126" s="28"/>
      <c r="I126" s="29"/>
    </row>
    <row r="127" spans="1:9" s="4" customFormat="1" ht="33.950000000000003" customHeight="1" x14ac:dyDescent="0.2">
      <c r="A127" s="32"/>
      <c r="B127" s="33" t="s">
        <v>47</v>
      </c>
      <c r="C127" s="57" t="s">
        <v>109</v>
      </c>
      <c r="D127" s="43" t="s">
        <v>159</v>
      </c>
      <c r="E127" s="30">
        <v>7400</v>
      </c>
      <c r="F127" s="31">
        <f t="shared" si="9"/>
        <v>2960</v>
      </c>
      <c r="G127" s="31">
        <f>A127*F127</f>
        <v>0</v>
      </c>
      <c r="H127" s="28">
        <v>421</v>
      </c>
      <c r="I127" s="29">
        <f>A127*H127</f>
        <v>0</v>
      </c>
    </row>
    <row r="128" spans="1:9" s="4" customFormat="1" ht="33.950000000000003" customHeight="1" x14ac:dyDescent="0.2">
      <c r="A128" s="32"/>
      <c r="B128" s="33" t="s">
        <v>47</v>
      </c>
      <c r="C128" s="57" t="s">
        <v>110</v>
      </c>
      <c r="D128" s="43" t="s">
        <v>160</v>
      </c>
      <c r="E128" s="30">
        <v>7400</v>
      </c>
      <c r="F128" s="31">
        <f t="shared" si="9"/>
        <v>2960</v>
      </c>
      <c r="G128" s="31">
        <f>A128*F128</f>
        <v>0</v>
      </c>
      <c r="H128" s="28">
        <v>404</v>
      </c>
      <c r="I128" s="29">
        <f>A128*H128</f>
        <v>0</v>
      </c>
    </row>
    <row r="129" spans="1:9" s="4" customFormat="1" ht="20.100000000000001" customHeight="1" x14ac:dyDescent="0.2">
      <c r="A129" s="26" t="e">
        <f>#REF!</f>
        <v>#REF!</v>
      </c>
      <c r="B129" s="33"/>
      <c r="C129" s="27"/>
      <c r="D129" s="27"/>
      <c r="E129" s="30"/>
      <c r="F129" s="31"/>
      <c r="G129" s="31"/>
      <c r="H129" s="28"/>
      <c r="I129" s="29"/>
    </row>
    <row r="130" spans="1:9" s="4" customFormat="1" ht="33.950000000000003" customHeight="1" x14ac:dyDescent="0.2">
      <c r="A130" s="32"/>
      <c r="B130" s="33" t="s">
        <v>47</v>
      </c>
      <c r="C130" s="57" t="s">
        <v>111</v>
      </c>
      <c r="D130" s="43" t="s">
        <v>161</v>
      </c>
      <c r="E130" s="30">
        <v>6788</v>
      </c>
      <c r="F130" s="31">
        <f t="shared" si="9"/>
        <v>2715.2</v>
      </c>
      <c r="G130" s="31">
        <f>A130*F130</f>
        <v>0</v>
      </c>
      <c r="H130" s="28">
        <v>329</v>
      </c>
      <c r="I130" s="29">
        <f>A130*H130</f>
        <v>0</v>
      </c>
    </row>
    <row r="131" spans="1:9" s="4" customFormat="1" ht="33.950000000000003" customHeight="1" x14ac:dyDescent="0.2">
      <c r="A131" s="32"/>
      <c r="B131" s="33" t="s">
        <v>47</v>
      </c>
      <c r="C131" s="57" t="s">
        <v>112</v>
      </c>
      <c r="D131" s="43" t="s">
        <v>162</v>
      </c>
      <c r="E131" s="30">
        <v>6788</v>
      </c>
      <c r="F131" s="31">
        <f t="shared" si="9"/>
        <v>2715.2</v>
      </c>
      <c r="G131" s="31">
        <f>A131*F131</f>
        <v>0</v>
      </c>
      <c r="H131" s="28">
        <v>316</v>
      </c>
      <c r="I131" s="29">
        <f>A131*H131</f>
        <v>0</v>
      </c>
    </row>
    <row r="132" spans="1:9" s="4" customFormat="1" ht="20.100000000000001" customHeight="1" x14ac:dyDescent="0.2">
      <c r="A132" s="39"/>
      <c r="B132" s="33"/>
      <c r="C132" s="27"/>
      <c r="D132" s="38"/>
      <c r="E132" s="30"/>
      <c r="F132" s="31"/>
      <c r="G132" s="31"/>
      <c r="H132" s="28"/>
      <c r="I132" s="29"/>
    </row>
    <row r="133" spans="1:9" s="4" customFormat="1" ht="33.950000000000003" customHeight="1" x14ac:dyDescent="0.2">
      <c r="A133" s="32"/>
      <c r="B133" s="33" t="s">
        <v>47</v>
      </c>
      <c r="C133" s="57" t="s">
        <v>113</v>
      </c>
      <c r="D133" s="43" t="s">
        <v>163</v>
      </c>
      <c r="E133" s="30">
        <v>7789</v>
      </c>
      <c r="F133" s="31">
        <f t="shared" si="9"/>
        <v>3115.6</v>
      </c>
      <c r="G133" s="31">
        <f>A133*F133</f>
        <v>0</v>
      </c>
      <c r="H133" s="28">
        <v>435</v>
      </c>
      <c r="I133" s="29">
        <f>A133*H133</f>
        <v>0</v>
      </c>
    </row>
    <row r="134" spans="1:9" s="4" customFormat="1" ht="33.950000000000003" customHeight="1" x14ac:dyDescent="0.2">
      <c r="A134" s="32"/>
      <c r="B134" s="33" t="s">
        <v>47</v>
      </c>
      <c r="C134" s="57" t="s">
        <v>114</v>
      </c>
      <c r="D134" s="43" t="s">
        <v>164</v>
      </c>
      <c r="E134" s="30">
        <v>7789</v>
      </c>
      <c r="F134" s="31">
        <f t="shared" si="9"/>
        <v>3115.6</v>
      </c>
      <c r="G134" s="31">
        <f>A134*F134</f>
        <v>0</v>
      </c>
      <c r="H134" s="28">
        <v>418</v>
      </c>
      <c r="I134" s="29">
        <f>A134*H134</f>
        <v>0</v>
      </c>
    </row>
    <row r="135" spans="1:9" s="4" customFormat="1" ht="20.100000000000001" customHeight="1" x14ac:dyDescent="0.2">
      <c r="A135" s="26">
        <f>A136</f>
        <v>0</v>
      </c>
      <c r="B135" s="26"/>
      <c r="C135" s="27"/>
      <c r="D135" s="27"/>
      <c r="E135" s="30"/>
      <c r="F135" s="31"/>
      <c r="G135" s="31"/>
      <c r="H135" s="28"/>
      <c r="I135" s="29"/>
    </row>
    <row r="136" spans="1:9" s="4" customFormat="1" ht="20.100000000000001" customHeight="1" x14ac:dyDescent="0.2">
      <c r="A136" s="26">
        <f>SUM(A137:A138)</f>
        <v>0</v>
      </c>
      <c r="B136" s="26"/>
      <c r="C136" s="27"/>
      <c r="D136" s="37" t="s">
        <v>10</v>
      </c>
      <c r="E136" s="30"/>
      <c r="F136" s="31"/>
      <c r="G136" s="31"/>
      <c r="H136" s="28"/>
      <c r="I136" s="29"/>
    </row>
    <row r="137" spans="1:9" s="4" customFormat="1" ht="20.100000000000001" customHeight="1" x14ac:dyDescent="0.2">
      <c r="A137" s="32"/>
      <c r="B137" s="33" t="s">
        <v>47</v>
      </c>
      <c r="C137" s="57" t="s">
        <v>115</v>
      </c>
      <c r="D137" s="55" t="s">
        <v>241</v>
      </c>
      <c r="E137" s="30">
        <v>431</v>
      </c>
      <c r="F137" s="31">
        <f t="shared" si="9"/>
        <v>172.4</v>
      </c>
      <c r="G137" s="31">
        <f>A137*F137</f>
        <v>0</v>
      </c>
      <c r="H137" s="28">
        <v>42.5</v>
      </c>
      <c r="I137" s="29">
        <f>A137*H137</f>
        <v>0</v>
      </c>
    </row>
    <row r="138" spans="1:9" s="4" customFormat="1" ht="20.100000000000001" customHeight="1" x14ac:dyDescent="0.2">
      <c r="A138" s="32"/>
      <c r="B138" s="33" t="s">
        <v>47</v>
      </c>
      <c r="C138" s="57" t="s">
        <v>116</v>
      </c>
      <c r="D138" s="55" t="s">
        <v>242</v>
      </c>
      <c r="E138" s="30">
        <v>672</v>
      </c>
      <c r="F138" s="31">
        <f t="shared" si="9"/>
        <v>268.8</v>
      </c>
      <c r="G138" s="31">
        <f>A138*F138</f>
        <v>0</v>
      </c>
      <c r="H138" s="28">
        <v>57</v>
      </c>
      <c r="I138" s="29">
        <f>A138*H138</f>
        <v>0</v>
      </c>
    </row>
    <row r="139" spans="1:9" s="4" customFormat="1" ht="20.100000000000001" customHeight="1" x14ac:dyDescent="0.2">
      <c r="A139" s="26">
        <f>A140</f>
        <v>0</v>
      </c>
      <c r="B139" s="26"/>
      <c r="C139" s="27"/>
      <c r="D139" s="27"/>
      <c r="E139" s="30"/>
      <c r="F139" s="31"/>
      <c r="G139" s="31"/>
      <c r="H139" s="28"/>
      <c r="I139" s="29"/>
    </row>
    <row r="140" spans="1:9" s="4" customFormat="1" ht="20.100000000000001" customHeight="1" x14ac:dyDescent="0.2">
      <c r="A140" s="26">
        <f>SUM(A141:A142)</f>
        <v>0</v>
      </c>
      <c r="B140" s="26"/>
      <c r="C140" s="27"/>
      <c r="D140" s="52" t="s">
        <v>236</v>
      </c>
      <c r="E140" s="30"/>
      <c r="F140" s="31"/>
      <c r="G140" s="31"/>
      <c r="H140" s="28"/>
      <c r="I140" s="29"/>
    </row>
    <row r="141" spans="1:9" s="4" customFormat="1" ht="20.100000000000001" customHeight="1" x14ac:dyDescent="0.2">
      <c r="A141" s="32"/>
      <c r="B141" s="33" t="s">
        <v>47</v>
      </c>
      <c r="C141" s="57" t="s">
        <v>117</v>
      </c>
      <c r="D141" s="55" t="s">
        <v>237</v>
      </c>
      <c r="E141" s="30">
        <v>300</v>
      </c>
      <c r="F141" s="31">
        <f t="shared" si="9"/>
        <v>120</v>
      </c>
      <c r="G141" s="31">
        <f>A141*F141</f>
        <v>0</v>
      </c>
      <c r="H141" s="28">
        <v>13</v>
      </c>
      <c r="I141" s="29">
        <f t="shared" ref="I141:I158" si="13">A141*H141</f>
        <v>0</v>
      </c>
    </row>
    <row r="142" spans="1:9" s="4" customFormat="1" ht="20.100000000000001" customHeight="1" x14ac:dyDescent="0.2">
      <c r="A142" s="32"/>
      <c r="B142" s="33" t="s">
        <v>47</v>
      </c>
      <c r="C142" s="57" t="s">
        <v>118</v>
      </c>
      <c r="D142" s="55" t="s">
        <v>238</v>
      </c>
      <c r="E142" s="30">
        <v>1272</v>
      </c>
      <c r="F142" s="31">
        <f t="shared" si="9"/>
        <v>508.8</v>
      </c>
      <c r="G142" s="31">
        <f>A142*F142</f>
        <v>0</v>
      </c>
      <c r="H142" s="41">
        <v>7.61</v>
      </c>
      <c r="I142" s="29">
        <f t="shared" si="13"/>
        <v>0</v>
      </c>
    </row>
    <row r="143" spans="1:9" s="4" customFormat="1" ht="20.100000000000001" customHeight="1" x14ac:dyDescent="0.2">
      <c r="A143" s="32"/>
      <c r="B143" s="33" t="s">
        <v>47</v>
      </c>
      <c r="C143" s="57" t="s">
        <v>276</v>
      </c>
      <c r="D143" s="55" t="s">
        <v>239</v>
      </c>
      <c r="E143" s="30">
        <v>1861</v>
      </c>
      <c r="F143" s="31">
        <f t="shared" ref="F143" si="14">ROUND((E143*$F$6),2)</f>
        <v>744.4</v>
      </c>
      <c r="G143" s="31">
        <f>A143*F143</f>
        <v>0</v>
      </c>
      <c r="H143" s="28">
        <v>10</v>
      </c>
      <c r="I143" s="29">
        <f t="shared" ref="I143" si="15">A143*H143</f>
        <v>0</v>
      </c>
    </row>
    <row r="144" spans="1:9" s="4" customFormat="1" ht="20.100000000000001" customHeight="1" x14ac:dyDescent="0.2">
      <c r="A144" s="26">
        <f>A145</f>
        <v>0</v>
      </c>
      <c r="B144" s="26"/>
      <c r="C144" s="27"/>
      <c r="D144" s="27"/>
      <c r="E144" s="30"/>
      <c r="F144" s="31"/>
      <c r="G144" s="31"/>
      <c r="H144" s="28"/>
      <c r="I144" s="29"/>
    </row>
    <row r="145" spans="1:9" s="4" customFormat="1" ht="20.100000000000001" customHeight="1" x14ac:dyDescent="0.2">
      <c r="A145" s="26">
        <f>A146</f>
        <v>0</v>
      </c>
      <c r="B145" s="26"/>
      <c r="C145" s="27"/>
      <c r="D145" s="52" t="s">
        <v>171</v>
      </c>
      <c r="E145" s="30"/>
      <c r="F145" s="31"/>
      <c r="G145" s="31"/>
      <c r="H145" s="28"/>
      <c r="I145" s="29"/>
    </row>
    <row r="146" spans="1:9" s="4" customFormat="1" ht="30.75" customHeight="1" x14ac:dyDescent="0.2">
      <c r="A146" s="32"/>
      <c r="B146" s="33" t="s">
        <v>47</v>
      </c>
      <c r="C146" s="57" t="s">
        <v>119</v>
      </c>
      <c r="D146" s="43" t="s">
        <v>240</v>
      </c>
      <c r="E146" s="30">
        <v>1024</v>
      </c>
      <c r="F146" s="31">
        <f t="shared" si="9"/>
        <v>409.6</v>
      </c>
      <c r="G146" s="31">
        <f>A146*F146</f>
        <v>0</v>
      </c>
      <c r="H146" s="28">
        <v>22</v>
      </c>
      <c r="I146" s="29">
        <f>A146*H146</f>
        <v>0</v>
      </c>
    </row>
    <row r="147" spans="1:9" s="4" customFormat="1" ht="20.100000000000001" customHeight="1" x14ac:dyDescent="0.2">
      <c r="A147" s="26">
        <f>A148</f>
        <v>0</v>
      </c>
      <c r="B147" s="26"/>
      <c r="C147" s="27"/>
      <c r="D147" s="27"/>
      <c r="E147" s="30"/>
      <c r="F147" s="31"/>
      <c r="G147" s="31"/>
      <c r="H147" s="28"/>
      <c r="I147" s="29"/>
    </row>
    <row r="148" spans="1:9" s="4" customFormat="1" ht="20.100000000000001" customHeight="1" x14ac:dyDescent="0.2">
      <c r="A148" s="26">
        <f>SUM(A149:A158)</f>
        <v>0</v>
      </c>
      <c r="B148" s="26"/>
      <c r="C148" s="27"/>
      <c r="D148" s="37" t="s">
        <v>32</v>
      </c>
      <c r="E148" s="30"/>
      <c r="F148" s="31"/>
      <c r="G148" s="31"/>
      <c r="H148" s="28"/>
      <c r="I148" s="29"/>
    </row>
    <row r="149" spans="1:9" s="4" customFormat="1" ht="55.35" customHeight="1" x14ac:dyDescent="0.2">
      <c r="A149" s="32"/>
      <c r="B149" s="33" t="s">
        <v>47</v>
      </c>
      <c r="C149" s="44" t="s">
        <v>14</v>
      </c>
      <c r="D149" s="45"/>
      <c r="E149" s="46">
        <v>0</v>
      </c>
      <c r="F149" s="31">
        <f t="shared" si="9"/>
        <v>0</v>
      </c>
      <c r="G149" s="31">
        <f>A149*F149</f>
        <v>0</v>
      </c>
      <c r="H149" s="47">
        <v>0</v>
      </c>
      <c r="I149" s="29">
        <f t="shared" si="13"/>
        <v>0</v>
      </c>
    </row>
    <row r="150" spans="1:9" s="4" customFormat="1" ht="55.35" customHeight="1" x14ac:dyDescent="0.2">
      <c r="A150" s="32"/>
      <c r="B150" s="33" t="s">
        <v>47</v>
      </c>
      <c r="C150" s="44" t="s">
        <v>15</v>
      </c>
      <c r="D150" s="45"/>
      <c r="E150" s="46">
        <v>0</v>
      </c>
      <c r="F150" s="31">
        <f t="shared" si="9"/>
        <v>0</v>
      </c>
      <c r="G150" s="31">
        <f t="shared" ref="G150:G158" si="16">A150*F150</f>
        <v>0</v>
      </c>
      <c r="H150" s="47">
        <v>0</v>
      </c>
      <c r="I150" s="29">
        <f t="shared" si="13"/>
        <v>0</v>
      </c>
    </row>
    <row r="151" spans="1:9" s="4" customFormat="1" ht="55.35" customHeight="1" x14ac:dyDescent="0.2">
      <c r="A151" s="32"/>
      <c r="B151" s="33" t="s">
        <v>47</v>
      </c>
      <c r="C151" s="44" t="s">
        <v>16</v>
      </c>
      <c r="D151" s="45"/>
      <c r="E151" s="46">
        <v>0</v>
      </c>
      <c r="F151" s="31">
        <f t="shared" si="9"/>
        <v>0</v>
      </c>
      <c r="G151" s="31">
        <f t="shared" si="16"/>
        <v>0</v>
      </c>
      <c r="H151" s="47">
        <v>0</v>
      </c>
      <c r="I151" s="29">
        <f t="shared" si="13"/>
        <v>0</v>
      </c>
    </row>
    <row r="152" spans="1:9" s="4" customFormat="1" ht="55.35" customHeight="1" x14ac:dyDescent="0.2">
      <c r="A152" s="32"/>
      <c r="B152" s="33" t="s">
        <v>47</v>
      </c>
      <c r="C152" s="44" t="s">
        <v>17</v>
      </c>
      <c r="D152" s="45"/>
      <c r="E152" s="46">
        <v>0</v>
      </c>
      <c r="F152" s="31">
        <f t="shared" si="9"/>
        <v>0</v>
      </c>
      <c r="G152" s="31">
        <f t="shared" si="16"/>
        <v>0</v>
      </c>
      <c r="H152" s="47">
        <v>0</v>
      </c>
      <c r="I152" s="29">
        <f t="shared" si="13"/>
        <v>0</v>
      </c>
    </row>
    <row r="153" spans="1:9" s="4" customFormat="1" ht="55.35" customHeight="1" x14ac:dyDescent="0.2">
      <c r="A153" s="32"/>
      <c r="B153" s="33" t="s">
        <v>47</v>
      </c>
      <c r="C153" s="44" t="s">
        <v>18</v>
      </c>
      <c r="D153" s="45"/>
      <c r="E153" s="46">
        <v>0</v>
      </c>
      <c r="F153" s="31">
        <f t="shared" si="9"/>
        <v>0</v>
      </c>
      <c r="G153" s="31">
        <f t="shared" si="16"/>
        <v>0</v>
      </c>
      <c r="H153" s="47">
        <v>0</v>
      </c>
      <c r="I153" s="29">
        <f t="shared" si="13"/>
        <v>0</v>
      </c>
    </row>
    <row r="154" spans="1:9" s="4" customFormat="1" ht="55.35" customHeight="1" x14ac:dyDescent="0.2">
      <c r="A154" s="32"/>
      <c r="B154" s="33" t="s">
        <v>47</v>
      </c>
      <c r="C154" s="44" t="s">
        <v>19</v>
      </c>
      <c r="D154" s="45"/>
      <c r="E154" s="46">
        <v>0</v>
      </c>
      <c r="F154" s="31">
        <f t="shared" si="9"/>
        <v>0</v>
      </c>
      <c r="G154" s="31">
        <f t="shared" si="16"/>
        <v>0</v>
      </c>
      <c r="H154" s="47">
        <v>0</v>
      </c>
      <c r="I154" s="29">
        <f t="shared" si="13"/>
        <v>0</v>
      </c>
    </row>
    <row r="155" spans="1:9" s="4" customFormat="1" ht="55.35" customHeight="1" x14ac:dyDescent="0.2">
      <c r="A155" s="32"/>
      <c r="B155" s="33" t="s">
        <v>47</v>
      </c>
      <c r="C155" s="44" t="s">
        <v>20</v>
      </c>
      <c r="D155" s="45"/>
      <c r="E155" s="46">
        <v>0</v>
      </c>
      <c r="F155" s="31">
        <f t="shared" si="9"/>
        <v>0</v>
      </c>
      <c r="G155" s="31">
        <f t="shared" si="16"/>
        <v>0</v>
      </c>
      <c r="H155" s="47">
        <v>0</v>
      </c>
      <c r="I155" s="29">
        <f t="shared" si="13"/>
        <v>0</v>
      </c>
    </row>
    <row r="156" spans="1:9" s="4" customFormat="1" ht="55.35" customHeight="1" x14ac:dyDescent="0.2">
      <c r="A156" s="32"/>
      <c r="B156" s="33" t="s">
        <v>47</v>
      </c>
      <c r="C156" s="44" t="s">
        <v>21</v>
      </c>
      <c r="D156" s="45"/>
      <c r="E156" s="46">
        <v>0</v>
      </c>
      <c r="F156" s="31">
        <f t="shared" si="9"/>
        <v>0</v>
      </c>
      <c r="G156" s="31">
        <f t="shared" si="16"/>
        <v>0</v>
      </c>
      <c r="H156" s="47">
        <v>0</v>
      </c>
      <c r="I156" s="29">
        <f t="shared" si="13"/>
        <v>0</v>
      </c>
    </row>
    <row r="157" spans="1:9" s="4" customFormat="1" ht="55.35" customHeight="1" x14ac:dyDescent="0.2">
      <c r="A157" s="32"/>
      <c r="B157" s="33" t="s">
        <v>47</v>
      </c>
      <c r="C157" s="44" t="s">
        <v>22</v>
      </c>
      <c r="D157" s="45"/>
      <c r="E157" s="46">
        <v>0</v>
      </c>
      <c r="F157" s="31">
        <f t="shared" si="9"/>
        <v>0</v>
      </c>
      <c r="G157" s="31">
        <f t="shared" si="16"/>
        <v>0</v>
      </c>
      <c r="H157" s="47">
        <v>0</v>
      </c>
      <c r="I157" s="29">
        <f t="shared" si="13"/>
        <v>0</v>
      </c>
    </row>
    <row r="158" spans="1:9" s="4" customFormat="1" ht="55.35" customHeight="1" x14ac:dyDescent="0.2">
      <c r="A158" s="32"/>
      <c r="B158" s="33" t="s">
        <v>47</v>
      </c>
      <c r="C158" s="44" t="s">
        <v>23</v>
      </c>
      <c r="D158" s="45"/>
      <c r="E158" s="46">
        <v>0</v>
      </c>
      <c r="F158" s="31">
        <f t="shared" si="9"/>
        <v>0</v>
      </c>
      <c r="G158" s="31">
        <f t="shared" si="16"/>
        <v>0</v>
      </c>
      <c r="H158" s="47">
        <v>0</v>
      </c>
      <c r="I158" s="29">
        <f t="shared" si="13"/>
        <v>0</v>
      </c>
    </row>
    <row r="159" spans="1:9" s="4" customFormat="1" ht="34.15" customHeight="1" x14ac:dyDescent="0.2">
      <c r="A159" s="15">
        <v>1</v>
      </c>
      <c r="B159" s="25"/>
      <c r="C159" s="61" t="s">
        <v>273</v>
      </c>
      <c r="D159" s="62"/>
      <c r="E159" s="16"/>
      <c r="F159" s="17" t="s">
        <v>24</v>
      </c>
      <c r="G159" s="18">
        <f>SUM(G13:G158)</f>
        <v>0</v>
      </c>
      <c r="H159" s="2" t="s">
        <v>64</v>
      </c>
      <c r="I159" s="20">
        <f>SUM(I83:I158)</f>
        <v>0</v>
      </c>
    </row>
    <row r="160" spans="1:9" s="4" customFormat="1" ht="34.15" customHeight="1" x14ac:dyDescent="0.2">
      <c r="A160" s="15">
        <v>1</v>
      </c>
      <c r="B160" s="25"/>
      <c r="C160" s="21"/>
      <c r="D160" s="22"/>
      <c r="E160" s="16"/>
      <c r="F160" s="17"/>
      <c r="G160" s="23"/>
      <c r="H160" s="2" t="s">
        <v>65</v>
      </c>
      <c r="I160" s="20">
        <f>SUM(I14:I81)</f>
        <v>0</v>
      </c>
    </row>
  </sheetData>
  <mergeCells count="2">
    <mergeCell ref="F2:G2"/>
    <mergeCell ref="C159:D159"/>
  </mergeCells>
  <phoneticPr fontId="6" type="noConversion"/>
  <printOptions horizontalCentered="1"/>
  <pageMargins left="0.25" right="0.25" top="0.75" bottom="0.5" header="0.5" footer="0.25"/>
  <pageSetup scale="80" fitToHeight="15" orientation="landscape" horizontalDpi="300" r:id="rId1"/>
  <headerFooter alignWithMargins="0">
    <oddFooter>&amp;C&amp;"Arial,Bold"Page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ompress">
                <anchor moveWithCells="1" sizeWithCells="1">
                  <from>
                    <xdr:col>5</xdr:col>
                    <xdr:colOff>0</xdr:colOff>
                    <xdr:row>2</xdr:row>
                    <xdr:rowOff>9525</xdr:rowOff>
                  </from>
                  <to>
                    <xdr:col>6</xdr:col>
                    <xdr:colOff>0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_xludf.Expand">
                <anchor moveWithCells="1" sizeWithCells="1">
                  <from>
                    <xdr:col>5</xdr:col>
                    <xdr:colOff>9525</xdr:colOff>
                    <xdr:row>3</xdr:row>
                    <xdr:rowOff>28575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ECE05-91E9-4A9B-846A-DA402FDB29FB}">
  <sheetPr codeName="Sheet2">
    <pageSetUpPr fitToPage="1"/>
  </sheetPr>
  <dimension ref="A1:I89"/>
  <sheetViews>
    <sheetView zoomScaleNormal="100" workbookViewId="0">
      <pane ySplit="12" topLeftCell="A13" activePane="bottomLeft" state="frozen"/>
      <selection pane="bottomLeft" activeCell="G51" sqref="G51"/>
    </sheetView>
  </sheetViews>
  <sheetFormatPr defaultColWidth="9.140625" defaultRowHeight="12.75" x14ac:dyDescent="0.2"/>
  <cols>
    <col min="1" max="1" width="10.7109375" style="24" customWidth="1"/>
    <col min="2" max="2" width="5.7109375" style="24" customWidth="1"/>
    <col min="3" max="3" width="17.7109375" style="24" customWidth="1"/>
    <col min="4" max="4" width="65" style="24" customWidth="1"/>
    <col min="5" max="6" width="14.7109375" style="24" customWidth="1"/>
    <col min="7" max="7" width="16.7109375" style="24" customWidth="1"/>
    <col min="8" max="9" width="13.7109375" style="24" customWidth="1"/>
    <col min="10" max="16384" width="9.140625" style="24"/>
  </cols>
  <sheetData>
    <row r="1" spans="1:9" s="4" customFormat="1" ht="27.75" customHeight="1" x14ac:dyDescent="0.2">
      <c r="A1" s="56" t="s">
        <v>54</v>
      </c>
      <c r="B1" s="3"/>
    </row>
    <row r="2" spans="1:9" s="4" customFormat="1" ht="24" customHeight="1" x14ac:dyDescent="0.2">
      <c r="C2" s="5" t="s">
        <v>25</v>
      </c>
      <c r="D2" s="6"/>
      <c r="E2" s="5" t="s">
        <v>31</v>
      </c>
      <c r="F2" s="60">
        <f ca="1">NOW()</f>
        <v>46199.44844108796</v>
      </c>
      <c r="G2" s="60"/>
    </row>
    <row r="3" spans="1:9" s="4" customFormat="1" ht="24" customHeight="1" x14ac:dyDescent="0.2">
      <c r="C3" s="5" t="s">
        <v>26</v>
      </c>
      <c r="D3" s="6"/>
      <c r="F3" s="7"/>
    </row>
    <row r="4" spans="1:9" s="4" customFormat="1" ht="24" customHeight="1" x14ac:dyDescent="0.2">
      <c r="C4" s="5" t="s">
        <v>27</v>
      </c>
      <c r="D4" s="6"/>
    </row>
    <row r="5" spans="1:9" s="4" customFormat="1" ht="24" customHeight="1" thickBot="1" x14ac:dyDescent="0.25">
      <c r="C5" s="5" t="s">
        <v>28</v>
      </c>
      <c r="D5" s="6"/>
    </row>
    <row r="6" spans="1:9" s="4" customFormat="1" ht="23.25" customHeight="1" thickBot="1" x14ac:dyDescent="0.25">
      <c r="A6" s="8"/>
      <c r="B6" s="8"/>
      <c r="C6" s="5" t="s">
        <v>29</v>
      </c>
      <c r="D6" s="6"/>
      <c r="E6" s="9" t="s">
        <v>13</v>
      </c>
      <c r="F6" s="10">
        <v>0.4</v>
      </c>
    </row>
    <row r="7" spans="1:9" s="4" customFormat="1" ht="23.25" customHeight="1" x14ac:dyDescent="0.2">
      <c r="A7" s="8"/>
      <c r="B7" s="8"/>
      <c r="C7" s="5" t="s">
        <v>30</v>
      </c>
      <c r="D7" s="6"/>
      <c r="E7" s="9"/>
      <c r="F7" s="11"/>
    </row>
    <row r="8" spans="1:9" s="4" customFormat="1" ht="23.25" hidden="1" customHeight="1" x14ac:dyDescent="0.2">
      <c r="A8" s="12" t="s">
        <v>1</v>
      </c>
      <c r="B8" s="12"/>
      <c r="C8" s="12" t="s">
        <v>2</v>
      </c>
      <c r="D8" s="12" t="s">
        <v>3</v>
      </c>
      <c r="E8" s="12" t="s">
        <v>4</v>
      </c>
      <c r="F8" s="12" t="s">
        <v>5</v>
      </c>
      <c r="G8" s="12" t="s">
        <v>6</v>
      </c>
      <c r="H8" s="12" t="s">
        <v>7</v>
      </c>
      <c r="I8" s="12" t="s">
        <v>8</v>
      </c>
    </row>
    <row r="9" spans="1:9" s="4" customFormat="1" ht="23.25" hidden="1" customHeight="1" x14ac:dyDescent="0.2">
      <c r="A9" s="11" t="s">
        <v>11</v>
      </c>
      <c r="B9" s="11"/>
      <c r="E9" s="9"/>
      <c r="F9" s="11"/>
    </row>
    <row r="10" spans="1:9" s="4" customFormat="1" ht="23.25" hidden="1" customHeight="1" x14ac:dyDescent="0.2">
      <c r="A10" s="11" t="s">
        <v>12</v>
      </c>
      <c r="B10" s="11"/>
      <c r="E10" s="9"/>
      <c r="F10" s="11"/>
    </row>
    <row r="11" spans="1:9" s="4" customFormat="1" ht="23.25" hidden="1" customHeight="1" x14ac:dyDescent="0.2">
      <c r="A11" s="11"/>
      <c r="B11" s="11"/>
      <c r="E11" s="9"/>
      <c r="F11" s="11"/>
    </row>
    <row r="12" spans="1:9" s="13" customFormat="1" ht="32.25" customHeight="1" x14ac:dyDescent="0.2">
      <c r="A12" s="12" t="s">
        <v>1</v>
      </c>
      <c r="B12" s="1" t="s">
        <v>47</v>
      </c>
      <c r="C12" s="12" t="s">
        <v>2</v>
      </c>
      <c r="D12" s="12" t="s">
        <v>3</v>
      </c>
      <c r="E12" s="12" t="s">
        <v>4</v>
      </c>
      <c r="F12" s="12" t="s">
        <v>5</v>
      </c>
      <c r="G12" s="12" t="s">
        <v>6</v>
      </c>
      <c r="H12" s="12" t="s">
        <v>7</v>
      </c>
      <c r="I12" s="12" t="s">
        <v>8</v>
      </c>
    </row>
    <row r="13" spans="1:9" s="4" customFormat="1" ht="24.95" customHeight="1" x14ac:dyDescent="0.2">
      <c r="A13" s="26">
        <f>SUM(A14:A25)</f>
        <v>0</v>
      </c>
      <c r="B13" s="26"/>
      <c r="C13" s="27"/>
      <c r="D13" s="58" t="s">
        <v>244</v>
      </c>
      <c r="E13" s="30"/>
      <c r="F13" s="31"/>
      <c r="G13" s="31"/>
      <c r="H13" s="28"/>
      <c r="I13" s="29"/>
    </row>
    <row r="14" spans="1:9" s="4" customFormat="1" ht="24.95" customHeight="1" x14ac:dyDescent="0.2">
      <c r="A14" s="32"/>
      <c r="B14" s="33" t="s">
        <v>47</v>
      </c>
      <c r="C14" s="57" t="s">
        <v>120</v>
      </c>
      <c r="D14" s="43" t="s">
        <v>270</v>
      </c>
      <c r="E14" s="48">
        <v>1294</v>
      </c>
      <c r="F14" s="49">
        <f>ROUND((E14*$F$6),2)</f>
        <v>517.6</v>
      </c>
      <c r="G14" s="49">
        <f t="shared" ref="G14:G25" si="0">A14*F14</f>
        <v>0</v>
      </c>
      <c r="H14" s="50">
        <v>5</v>
      </c>
      <c r="I14" s="51">
        <f t="shared" ref="I14:I25" si="1">A14*H14</f>
        <v>0</v>
      </c>
    </row>
    <row r="15" spans="1:9" s="4" customFormat="1" ht="24.95" customHeight="1" x14ac:dyDescent="0.2">
      <c r="A15" s="32"/>
      <c r="B15" s="33" t="s">
        <v>47</v>
      </c>
      <c r="C15" s="57" t="s">
        <v>207</v>
      </c>
      <c r="D15" s="43" t="s">
        <v>208</v>
      </c>
      <c r="E15" s="48">
        <v>1817</v>
      </c>
      <c r="F15" s="49">
        <f>ROUND((E15*$F$6),2)</f>
        <v>726.8</v>
      </c>
      <c r="G15" s="49">
        <f t="shared" ref="G15" si="2">A15*F15</f>
        <v>0</v>
      </c>
      <c r="H15" s="50">
        <v>6.1</v>
      </c>
      <c r="I15" s="51">
        <f t="shared" ref="I15" si="3">A15*H15</f>
        <v>0</v>
      </c>
    </row>
    <row r="16" spans="1:9" s="4" customFormat="1" ht="24.95" customHeight="1" x14ac:dyDescent="0.2">
      <c r="A16" s="32"/>
      <c r="B16" s="33" t="s">
        <v>47</v>
      </c>
      <c r="C16" s="57" t="s">
        <v>121</v>
      </c>
      <c r="D16" s="43" t="s">
        <v>269</v>
      </c>
      <c r="E16" s="30">
        <v>1112</v>
      </c>
      <c r="F16" s="31">
        <f>ROUND((E16*$F$6),2)</f>
        <v>444.8</v>
      </c>
      <c r="G16" s="31">
        <f t="shared" si="0"/>
        <v>0</v>
      </c>
      <c r="H16" s="28">
        <v>6.1</v>
      </c>
      <c r="I16" s="29">
        <f t="shared" si="1"/>
        <v>0</v>
      </c>
    </row>
    <row r="17" spans="1:9" s="4" customFormat="1" ht="22.5" customHeight="1" x14ac:dyDescent="0.2">
      <c r="A17" s="32"/>
      <c r="B17" s="33" t="s">
        <v>47</v>
      </c>
      <c r="C17" s="57" t="s">
        <v>122</v>
      </c>
      <c r="D17" s="43" t="s">
        <v>250</v>
      </c>
      <c r="E17" s="30">
        <v>2581</v>
      </c>
      <c r="F17" s="31">
        <f t="shared" ref="F17:F29" si="4">ROUND((E17*$F$6),2)</f>
        <v>1032.4000000000001</v>
      </c>
      <c r="G17" s="31">
        <f t="shared" si="0"/>
        <v>0</v>
      </c>
      <c r="H17" s="28">
        <v>84</v>
      </c>
      <c r="I17" s="29">
        <f t="shared" si="1"/>
        <v>0</v>
      </c>
    </row>
    <row r="18" spans="1:9" s="4" customFormat="1" ht="24.95" customHeight="1" x14ac:dyDescent="0.2">
      <c r="A18" s="32"/>
      <c r="B18" s="33" t="s">
        <v>47</v>
      </c>
      <c r="C18" s="57" t="s">
        <v>123</v>
      </c>
      <c r="D18" s="43" t="s">
        <v>55</v>
      </c>
      <c r="E18" s="30">
        <v>1300</v>
      </c>
      <c r="F18" s="31">
        <f t="shared" si="4"/>
        <v>520</v>
      </c>
      <c r="G18" s="31">
        <f t="shared" si="0"/>
        <v>0</v>
      </c>
      <c r="H18" s="28">
        <v>28</v>
      </c>
      <c r="I18" s="29">
        <f t="shared" si="1"/>
        <v>0</v>
      </c>
    </row>
    <row r="19" spans="1:9" s="4" customFormat="1" ht="24.95" customHeight="1" x14ac:dyDescent="0.2">
      <c r="A19" s="32"/>
      <c r="B19" s="33" t="s">
        <v>47</v>
      </c>
      <c r="C19" s="57" t="s">
        <v>124</v>
      </c>
      <c r="D19" s="55" t="s">
        <v>248</v>
      </c>
      <c r="E19" s="30">
        <v>67</v>
      </c>
      <c r="F19" s="31">
        <f t="shared" si="4"/>
        <v>26.8</v>
      </c>
      <c r="G19" s="31">
        <f t="shared" si="0"/>
        <v>0</v>
      </c>
      <c r="H19" s="28">
        <v>1.6</v>
      </c>
      <c r="I19" s="29">
        <f t="shared" si="1"/>
        <v>0</v>
      </c>
    </row>
    <row r="20" spans="1:9" s="4" customFormat="1" ht="24.95" customHeight="1" x14ac:dyDescent="0.2">
      <c r="A20" s="32"/>
      <c r="B20" s="33" t="s">
        <v>47</v>
      </c>
      <c r="C20" s="57" t="s">
        <v>125</v>
      </c>
      <c r="D20" s="55" t="s">
        <v>249</v>
      </c>
      <c r="E20" s="30">
        <v>5.25</v>
      </c>
      <c r="F20" s="31">
        <f t="shared" si="4"/>
        <v>2.1</v>
      </c>
      <c r="G20" s="31">
        <f t="shared" si="0"/>
        <v>0</v>
      </c>
      <c r="H20" s="28">
        <v>0.4</v>
      </c>
      <c r="I20" s="29">
        <f t="shared" si="1"/>
        <v>0</v>
      </c>
    </row>
    <row r="21" spans="1:9" s="4" customFormat="1" ht="24.95" customHeight="1" x14ac:dyDescent="0.2">
      <c r="A21" s="32"/>
      <c r="B21" s="33" t="s">
        <v>47</v>
      </c>
      <c r="C21" s="57" t="s">
        <v>126</v>
      </c>
      <c r="D21" s="55" t="s">
        <v>251</v>
      </c>
      <c r="E21" s="30">
        <v>280</v>
      </c>
      <c r="F21" s="31">
        <f t="shared" si="4"/>
        <v>112</v>
      </c>
      <c r="G21" s="31">
        <f t="shared" si="0"/>
        <v>0</v>
      </c>
      <c r="H21" s="28">
        <v>8.8000000000000007</v>
      </c>
      <c r="I21" s="29">
        <f t="shared" si="1"/>
        <v>0</v>
      </c>
    </row>
    <row r="22" spans="1:9" s="4" customFormat="1" ht="24.95" customHeight="1" x14ac:dyDescent="0.2">
      <c r="A22" s="32"/>
      <c r="B22" s="33" t="s">
        <v>47</v>
      </c>
      <c r="C22" s="57" t="s">
        <v>127</v>
      </c>
      <c r="D22" s="55" t="s">
        <v>252</v>
      </c>
      <c r="E22" s="30">
        <v>47</v>
      </c>
      <c r="F22" s="31">
        <f t="shared" si="4"/>
        <v>18.8</v>
      </c>
      <c r="G22" s="31">
        <f t="shared" si="0"/>
        <v>0</v>
      </c>
      <c r="H22" s="28">
        <v>2.56</v>
      </c>
      <c r="I22" s="29">
        <f t="shared" si="1"/>
        <v>0</v>
      </c>
    </row>
    <row r="23" spans="1:9" s="4" customFormat="1" ht="24.95" customHeight="1" x14ac:dyDescent="0.2">
      <c r="A23" s="32"/>
      <c r="B23" s="33" t="s">
        <v>47</v>
      </c>
      <c r="C23" s="57" t="s">
        <v>128</v>
      </c>
      <c r="D23" s="55" t="s">
        <v>253</v>
      </c>
      <c r="E23" s="30">
        <v>12</v>
      </c>
      <c r="F23" s="31">
        <f t="shared" si="4"/>
        <v>4.8</v>
      </c>
      <c r="G23" s="31">
        <f t="shared" si="0"/>
        <v>0</v>
      </c>
      <c r="H23" s="28">
        <v>0.4</v>
      </c>
      <c r="I23" s="29">
        <f t="shared" si="1"/>
        <v>0</v>
      </c>
    </row>
    <row r="24" spans="1:9" s="4" customFormat="1" ht="24.95" customHeight="1" x14ac:dyDescent="0.2">
      <c r="A24" s="32"/>
      <c r="B24" s="33" t="s">
        <v>47</v>
      </c>
      <c r="C24" s="57" t="s">
        <v>129</v>
      </c>
      <c r="D24" s="55" t="s">
        <v>254</v>
      </c>
      <c r="E24" s="30">
        <v>1.3</v>
      </c>
      <c r="F24" s="31">
        <f t="shared" ref="F24" si="5">ROUND((E24*$F$6),2)</f>
        <v>0.52</v>
      </c>
      <c r="G24" s="31">
        <f t="shared" si="0"/>
        <v>0</v>
      </c>
      <c r="H24" s="41">
        <v>0.05</v>
      </c>
      <c r="I24" s="29">
        <f t="shared" si="1"/>
        <v>0</v>
      </c>
    </row>
    <row r="25" spans="1:9" s="4" customFormat="1" ht="20.100000000000001" customHeight="1" x14ac:dyDescent="0.2">
      <c r="A25" s="32"/>
      <c r="B25" s="33" t="s">
        <v>47</v>
      </c>
      <c r="C25" s="57" t="s">
        <v>130</v>
      </c>
      <c r="D25" s="55" t="s">
        <v>255</v>
      </c>
      <c r="E25" s="30">
        <v>0.3</v>
      </c>
      <c r="F25" s="31">
        <f t="shared" si="4"/>
        <v>0.12</v>
      </c>
      <c r="G25" s="31">
        <f t="shared" si="0"/>
        <v>0</v>
      </c>
      <c r="H25" s="41">
        <v>0.08</v>
      </c>
      <c r="I25" s="29">
        <f t="shared" si="1"/>
        <v>0</v>
      </c>
    </row>
    <row r="26" spans="1:9" s="4" customFormat="1" ht="20.100000000000001" customHeight="1" x14ac:dyDescent="0.2">
      <c r="A26" s="32"/>
      <c r="B26" s="33"/>
      <c r="C26" s="57"/>
      <c r="D26" s="55"/>
      <c r="E26" s="30"/>
      <c r="F26" s="31"/>
      <c r="G26" s="31"/>
      <c r="H26" s="28"/>
      <c r="I26" s="29"/>
    </row>
    <row r="27" spans="1:9" s="4" customFormat="1" ht="20.100000000000001" customHeight="1" x14ac:dyDescent="0.2">
      <c r="A27" s="26" t="e">
        <f>#REF!</f>
        <v>#REF!</v>
      </c>
      <c r="B27" s="32"/>
      <c r="C27" s="34"/>
      <c r="D27" s="58" t="s">
        <v>245</v>
      </c>
      <c r="E27" s="30"/>
      <c r="F27" s="31"/>
      <c r="G27" s="31"/>
      <c r="H27" s="28"/>
      <c r="I27" s="29"/>
    </row>
    <row r="28" spans="1:9" s="4" customFormat="1" ht="24.95" customHeight="1" x14ac:dyDescent="0.2">
      <c r="A28" s="32"/>
      <c r="B28" s="33" t="s">
        <v>47</v>
      </c>
      <c r="C28" s="57" t="s">
        <v>131</v>
      </c>
      <c r="D28" s="43" t="s">
        <v>256</v>
      </c>
      <c r="E28" s="30">
        <v>1100</v>
      </c>
      <c r="F28" s="31">
        <f t="shared" si="4"/>
        <v>440</v>
      </c>
      <c r="G28" s="31">
        <f t="shared" ref="G28:G39" si="6">A28*F28</f>
        <v>0</v>
      </c>
      <c r="H28" s="28">
        <v>44.3</v>
      </c>
      <c r="I28" s="29">
        <f t="shared" ref="I28:I39" si="7">A28*H28</f>
        <v>0</v>
      </c>
    </row>
    <row r="29" spans="1:9" s="4" customFormat="1" ht="24.95" customHeight="1" x14ac:dyDescent="0.2">
      <c r="A29" s="32"/>
      <c r="B29" s="33" t="s">
        <v>47</v>
      </c>
      <c r="C29" s="57" t="s">
        <v>132</v>
      </c>
      <c r="D29" s="43" t="s">
        <v>208</v>
      </c>
      <c r="E29" s="30">
        <v>4200</v>
      </c>
      <c r="F29" s="31">
        <f t="shared" si="4"/>
        <v>1680</v>
      </c>
      <c r="G29" s="31">
        <f t="shared" si="6"/>
        <v>0</v>
      </c>
      <c r="H29" s="28">
        <v>44</v>
      </c>
      <c r="I29" s="29">
        <f t="shared" si="7"/>
        <v>0</v>
      </c>
    </row>
    <row r="30" spans="1:9" s="4" customFormat="1" ht="24.95" customHeight="1" x14ac:dyDescent="0.2">
      <c r="A30" s="32"/>
      <c r="B30" s="33" t="s">
        <v>47</v>
      </c>
      <c r="C30" s="57" t="s">
        <v>209</v>
      </c>
      <c r="D30" s="43" t="s">
        <v>257</v>
      </c>
      <c r="E30" s="30">
        <v>1112</v>
      </c>
      <c r="F30" s="31">
        <f t="shared" ref="F30" si="8">ROUND((E30*$F$6),2)</f>
        <v>444.8</v>
      </c>
      <c r="G30" s="31">
        <f t="shared" ref="G30" si="9">A30*F30</f>
        <v>0</v>
      </c>
      <c r="H30" s="28">
        <v>28</v>
      </c>
      <c r="I30" s="29">
        <f t="shared" ref="I30" si="10">A30*H30</f>
        <v>0</v>
      </c>
    </row>
    <row r="31" spans="1:9" s="4" customFormat="1" ht="22.5" customHeight="1" x14ac:dyDescent="0.2">
      <c r="A31" s="32"/>
      <c r="B31" s="33" t="s">
        <v>47</v>
      </c>
      <c r="C31" s="57" t="s">
        <v>133</v>
      </c>
      <c r="D31" s="43" t="s">
        <v>258</v>
      </c>
      <c r="E31" s="30">
        <v>1765</v>
      </c>
      <c r="F31" s="31">
        <f t="shared" ref="F31:F39" si="11">ROUND((E31*$F$6),2)</f>
        <v>706</v>
      </c>
      <c r="G31" s="31">
        <f t="shared" si="6"/>
        <v>0</v>
      </c>
      <c r="H31" s="28">
        <v>84</v>
      </c>
      <c r="I31" s="29">
        <f t="shared" si="7"/>
        <v>0</v>
      </c>
    </row>
    <row r="32" spans="1:9" s="4" customFormat="1" ht="24.95" customHeight="1" x14ac:dyDescent="0.2">
      <c r="A32" s="32"/>
      <c r="B32" s="33" t="s">
        <v>47</v>
      </c>
      <c r="C32" s="57" t="s">
        <v>123</v>
      </c>
      <c r="D32" s="43" t="s">
        <v>55</v>
      </c>
      <c r="E32" s="30">
        <v>1300</v>
      </c>
      <c r="F32" s="31">
        <f t="shared" si="11"/>
        <v>520</v>
      </c>
      <c r="G32" s="31">
        <f t="shared" si="6"/>
        <v>0</v>
      </c>
      <c r="H32" s="28">
        <v>28</v>
      </c>
      <c r="I32" s="29">
        <f t="shared" si="7"/>
        <v>0</v>
      </c>
    </row>
    <row r="33" spans="1:9" s="4" customFormat="1" ht="24.95" customHeight="1" x14ac:dyDescent="0.2">
      <c r="A33" s="32"/>
      <c r="B33" s="33" t="s">
        <v>47</v>
      </c>
      <c r="C33" s="57" t="s">
        <v>124</v>
      </c>
      <c r="D33" s="55" t="s">
        <v>248</v>
      </c>
      <c r="E33" s="30">
        <v>67</v>
      </c>
      <c r="F33" s="31">
        <f t="shared" si="11"/>
        <v>26.8</v>
      </c>
      <c r="G33" s="31">
        <f t="shared" si="6"/>
        <v>0</v>
      </c>
      <c r="H33" s="28">
        <v>1.6</v>
      </c>
      <c r="I33" s="29">
        <f t="shared" si="7"/>
        <v>0</v>
      </c>
    </row>
    <row r="34" spans="1:9" s="4" customFormat="1" ht="24.95" customHeight="1" x14ac:dyDescent="0.2">
      <c r="A34" s="32"/>
      <c r="B34" s="33" t="s">
        <v>47</v>
      </c>
      <c r="C34" s="57" t="s">
        <v>125</v>
      </c>
      <c r="D34" s="55" t="s">
        <v>249</v>
      </c>
      <c r="E34" s="30">
        <v>5.25</v>
      </c>
      <c r="F34" s="31">
        <f t="shared" si="11"/>
        <v>2.1</v>
      </c>
      <c r="G34" s="31">
        <f t="shared" si="6"/>
        <v>0</v>
      </c>
      <c r="H34" s="28">
        <v>0.4</v>
      </c>
      <c r="I34" s="29">
        <f t="shared" si="7"/>
        <v>0</v>
      </c>
    </row>
    <row r="35" spans="1:9" s="4" customFormat="1" ht="24.95" customHeight="1" x14ac:dyDescent="0.2">
      <c r="A35" s="32"/>
      <c r="B35" s="33" t="s">
        <v>47</v>
      </c>
      <c r="C35" s="57" t="s">
        <v>134</v>
      </c>
      <c r="D35" s="55" t="s">
        <v>251</v>
      </c>
      <c r="E35" s="30">
        <v>334</v>
      </c>
      <c r="F35" s="31">
        <f t="shared" si="11"/>
        <v>133.6</v>
      </c>
      <c r="G35" s="31">
        <f t="shared" si="6"/>
        <v>0</v>
      </c>
      <c r="H35" s="28">
        <v>8.8000000000000007</v>
      </c>
      <c r="I35" s="29">
        <f t="shared" si="7"/>
        <v>0</v>
      </c>
    </row>
    <row r="36" spans="1:9" s="4" customFormat="1" ht="24.95" customHeight="1" x14ac:dyDescent="0.2">
      <c r="A36" s="32"/>
      <c r="B36" s="33" t="s">
        <v>47</v>
      </c>
      <c r="C36" s="57" t="s">
        <v>127</v>
      </c>
      <c r="D36" s="55" t="s">
        <v>252</v>
      </c>
      <c r="E36" s="30">
        <v>47</v>
      </c>
      <c r="F36" s="31">
        <f t="shared" si="11"/>
        <v>18.8</v>
      </c>
      <c r="G36" s="31">
        <f t="shared" si="6"/>
        <v>0</v>
      </c>
      <c r="H36" s="28">
        <v>2.56</v>
      </c>
      <c r="I36" s="29">
        <f t="shared" si="7"/>
        <v>0</v>
      </c>
    </row>
    <row r="37" spans="1:9" s="4" customFormat="1" ht="24.95" customHeight="1" x14ac:dyDescent="0.2">
      <c r="A37" s="32"/>
      <c r="B37" s="33" t="s">
        <v>47</v>
      </c>
      <c r="C37" s="57" t="s">
        <v>128</v>
      </c>
      <c r="D37" s="55" t="s">
        <v>253</v>
      </c>
      <c r="E37" s="30">
        <v>12</v>
      </c>
      <c r="F37" s="31">
        <f t="shared" si="11"/>
        <v>4.8</v>
      </c>
      <c r="G37" s="31">
        <f t="shared" si="6"/>
        <v>0</v>
      </c>
      <c r="H37" s="28">
        <v>0.4</v>
      </c>
      <c r="I37" s="29">
        <f t="shared" si="7"/>
        <v>0</v>
      </c>
    </row>
    <row r="38" spans="1:9" s="4" customFormat="1" ht="24.95" customHeight="1" x14ac:dyDescent="0.2">
      <c r="A38" s="32"/>
      <c r="B38" s="33" t="s">
        <v>47</v>
      </c>
      <c r="C38" s="57" t="s">
        <v>129</v>
      </c>
      <c r="D38" s="55" t="s">
        <v>254</v>
      </c>
      <c r="E38" s="30">
        <v>1.3</v>
      </c>
      <c r="F38" s="31">
        <f t="shared" si="11"/>
        <v>0.52</v>
      </c>
      <c r="G38" s="31">
        <f t="shared" si="6"/>
        <v>0</v>
      </c>
      <c r="H38" s="41">
        <v>0.05</v>
      </c>
      <c r="I38" s="29">
        <f t="shared" si="7"/>
        <v>0</v>
      </c>
    </row>
    <row r="39" spans="1:9" s="4" customFormat="1" ht="24.95" customHeight="1" x14ac:dyDescent="0.2">
      <c r="A39" s="32"/>
      <c r="B39" s="33" t="s">
        <v>47</v>
      </c>
      <c r="C39" s="57" t="s">
        <v>130</v>
      </c>
      <c r="D39" s="55" t="s">
        <v>255</v>
      </c>
      <c r="E39" s="30">
        <v>0.3</v>
      </c>
      <c r="F39" s="31">
        <f t="shared" si="11"/>
        <v>0.12</v>
      </c>
      <c r="G39" s="31">
        <f t="shared" si="6"/>
        <v>0</v>
      </c>
      <c r="H39" s="41">
        <v>0.08</v>
      </c>
      <c r="I39" s="29">
        <f t="shared" si="7"/>
        <v>0</v>
      </c>
    </row>
    <row r="40" spans="1:9" s="4" customFormat="1" ht="22.5" customHeight="1" x14ac:dyDescent="0.2">
      <c r="A40" s="26">
        <f>A41</f>
        <v>0</v>
      </c>
      <c r="B40" s="32"/>
      <c r="C40" s="34"/>
      <c r="D40" s="35"/>
      <c r="E40" s="30"/>
      <c r="F40" s="31"/>
      <c r="G40" s="31"/>
      <c r="H40" s="28"/>
      <c r="I40" s="29"/>
    </row>
    <row r="41" spans="1:9" s="4" customFormat="1" ht="24.95" customHeight="1" x14ac:dyDescent="0.2">
      <c r="A41" s="26">
        <f>SUM(A42:A46)</f>
        <v>0</v>
      </c>
      <c r="B41" s="32"/>
      <c r="C41" s="34"/>
      <c r="D41" s="54" t="s">
        <v>246</v>
      </c>
      <c r="E41" s="30"/>
      <c r="F41" s="31"/>
      <c r="G41" s="31"/>
      <c r="H41" s="28"/>
      <c r="I41" s="29"/>
    </row>
    <row r="42" spans="1:9" s="4" customFormat="1" ht="42" customHeight="1" x14ac:dyDescent="0.2">
      <c r="A42" s="32"/>
      <c r="B42" s="33" t="s">
        <v>47</v>
      </c>
      <c r="C42" s="57" t="s">
        <v>135</v>
      </c>
      <c r="D42" s="43" t="s">
        <v>172</v>
      </c>
      <c r="E42" s="59" t="s">
        <v>274</v>
      </c>
      <c r="F42" s="31"/>
      <c r="G42" s="31"/>
      <c r="H42" s="28">
        <v>103</v>
      </c>
      <c r="I42" s="29">
        <f t="shared" ref="I42:I46" si="12">A42*H42</f>
        <v>0</v>
      </c>
    </row>
    <row r="43" spans="1:9" s="4" customFormat="1" ht="42.75" customHeight="1" x14ac:dyDescent="0.2">
      <c r="A43" s="39"/>
      <c r="B43" s="33" t="s">
        <v>47</v>
      </c>
      <c r="C43" s="57" t="s">
        <v>136</v>
      </c>
      <c r="D43" s="43" t="s">
        <v>173</v>
      </c>
      <c r="E43" s="59" t="s">
        <v>274</v>
      </c>
      <c r="F43" s="31"/>
      <c r="G43" s="31"/>
      <c r="H43" s="28">
        <v>132</v>
      </c>
      <c r="I43" s="29">
        <f t="shared" si="12"/>
        <v>0</v>
      </c>
    </row>
    <row r="44" spans="1:9" s="4" customFormat="1" ht="46.9" customHeight="1" x14ac:dyDescent="0.2">
      <c r="A44" s="39"/>
      <c r="B44" s="33" t="s">
        <v>47</v>
      </c>
      <c r="C44" s="57" t="s">
        <v>137</v>
      </c>
      <c r="D44" s="43" t="s">
        <v>174</v>
      </c>
      <c r="E44" s="59" t="s">
        <v>274</v>
      </c>
      <c r="F44" s="31"/>
      <c r="G44" s="31"/>
      <c r="H44" s="28">
        <v>114</v>
      </c>
      <c r="I44" s="29">
        <f t="shared" si="12"/>
        <v>0</v>
      </c>
    </row>
    <row r="45" spans="1:9" s="4" customFormat="1" ht="46.9" customHeight="1" x14ac:dyDescent="0.2">
      <c r="A45" s="39"/>
      <c r="B45" s="33" t="s">
        <v>47</v>
      </c>
      <c r="C45" s="57" t="s">
        <v>138</v>
      </c>
      <c r="D45" s="43" t="s">
        <v>175</v>
      </c>
      <c r="E45" s="59" t="s">
        <v>274</v>
      </c>
      <c r="F45" s="31"/>
      <c r="G45" s="31"/>
      <c r="H45" s="28">
        <v>121</v>
      </c>
      <c r="I45" s="29">
        <f t="shared" si="12"/>
        <v>0</v>
      </c>
    </row>
    <row r="46" spans="1:9" s="4" customFormat="1" ht="46.9" customHeight="1" x14ac:dyDescent="0.2">
      <c r="A46" s="39"/>
      <c r="B46" s="33" t="s">
        <v>47</v>
      </c>
      <c r="C46" s="57" t="s">
        <v>139</v>
      </c>
      <c r="D46" s="43" t="s">
        <v>176</v>
      </c>
      <c r="E46" s="59" t="s">
        <v>274</v>
      </c>
      <c r="F46" s="31"/>
      <c r="G46" s="31"/>
      <c r="H46" s="28">
        <v>143</v>
      </c>
      <c r="I46" s="29">
        <f t="shared" si="12"/>
        <v>0</v>
      </c>
    </row>
    <row r="47" spans="1:9" s="4" customFormat="1" ht="22.5" customHeight="1" x14ac:dyDescent="0.2">
      <c r="A47" s="39"/>
      <c r="B47" s="33"/>
      <c r="C47" s="57"/>
      <c r="D47" s="43"/>
      <c r="E47" s="30"/>
      <c r="F47" s="31"/>
      <c r="G47" s="31"/>
      <c r="H47" s="28"/>
      <c r="I47" s="29"/>
    </row>
    <row r="48" spans="1:9" s="4" customFormat="1" ht="22.5" customHeight="1" x14ac:dyDescent="0.2">
      <c r="A48" s="26" t="e">
        <f>#REF!</f>
        <v>#REF!</v>
      </c>
      <c r="B48" s="32"/>
      <c r="C48" s="34"/>
      <c r="D48" s="54" t="s">
        <v>247</v>
      </c>
      <c r="E48" s="30"/>
      <c r="F48" s="31"/>
      <c r="G48" s="31"/>
      <c r="H48" s="41"/>
      <c r="I48" s="29"/>
    </row>
    <row r="49" spans="1:9" s="4" customFormat="1" ht="39.75" customHeight="1" x14ac:dyDescent="0.2">
      <c r="A49" s="32"/>
      <c r="B49" s="33" t="s">
        <v>47</v>
      </c>
      <c r="C49" s="57" t="s">
        <v>140</v>
      </c>
      <c r="D49" s="43" t="s">
        <v>177</v>
      </c>
      <c r="E49" s="59" t="s">
        <v>274</v>
      </c>
      <c r="F49" s="31"/>
      <c r="G49" s="31"/>
      <c r="H49" s="28">
        <v>259</v>
      </c>
      <c r="I49" s="29">
        <f>A49*H49</f>
        <v>0</v>
      </c>
    </row>
    <row r="50" spans="1:9" s="4" customFormat="1" ht="45.75" customHeight="1" x14ac:dyDescent="0.2">
      <c r="A50" s="32"/>
      <c r="B50" s="33" t="s">
        <v>47</v>
      </c>
      <c r="C50" s="57" t="s">
        <v>141</v>
      </c>
      <c r="D50" s="43" t="s">
        <v>178</v>
      </c>
      <c r="E50" s="59" t="s">
        <v>274</v>
      </c>
      <c r="F50" s="31"/>
      <c r="G50" s="31"/>
      <c r="H50" s="28">
        <v>254</v>
      </c>
      <c r="I50" s="29">
        <f>A50*H50</f>
        <v>0</v>
      </c>
    </row>
    <row r="51" spans="1:9" s="4" customFormat="1" ht="46.9" customHeight="1" x14ac:dyDescent="0.2">
      <c r="A51" s="39"/>
      <c r="B51" s="33" t="s">
        <v>47</v>
      </c>
      <c r="C51" s="57" t="s">
        <v>142</v>
      </c>
      <c r="D51" s="43" t="s">
        <v>179</v>
      </c>
      <c r="E51" s="59" t="s">
        <v>274</v>
      </c>
      <c r="F51" s="31"/>
      <c r="G51" s="31"/>
      <c r="H51" s="28">
        <v>283</v>
      </c>
      <c r="I51" s="29">
        <f>A51*H51</f>
        <v>0</v>
      </c>
    </row>
    <row r="52" spans="1:9" s="4" customFormat="1" ht="46.9" customHeight="1" x14ac:dyDescent="0.2">
      <c r="A52" s="39"/>
      <c r="B52" s="33" t="s">
        <v>47</v>
      </c>
      <c r="C52" s="57" t="s">
        <v>143</v>
      </c>
      <c r="D52" s="43" t="s">
        <v>180</v>
      </c>
      <c r="E52" s="59" t="s">
        <v>274</v>
      </c>
      <c r="F52" s="31"/>
      <c r="G52" s="31"/>
      <c r="H52" s="28">
        <v>286</v>
      </c>
      <c r="I52" s="29">
        <f>A52*H52</f>
        <v>0</v>
      </c>
    </row>
    <row r="53" spans="1:9" s="4" customFormat="1" ht="46.9" customHeight="1" x14ac:dyDescent="0.2">
      <c r="A53" s="39"/>
      <c r="B53" s="33" t="s">
        <v>47</v>
      </c>
      <c r="C53" s="57" t="s">
        <v>144</v>
      </c>
      <c r="D53" s="43" t="s">
        <v>181</v>
      </c>
      <c r="E53" s="59" t="s">
        <v>274</v>
      </c>
      <c r="F53" s="31"/>
      <c r="G53" s="31"/>
      <c r="H53" s="28">
        <v>296</v>
      </c>
      <c r="I53" s="29">
        <f>A53*H53</f>
        <v>0</v>
      </c>
    </row>
    <row r="54" spans="1:9" s="4" customFormat="1" ht="20.100000000000001" customHeight="1" x14ac:dyDescent="0.2">
      <c r="A54" s="26">
        <f>A55</f>
        <v>0</v>
      </c>
      <c r="B54" s="26"/>
      <c r="C54" s="27"/>
      <c r="D54" s="38"/>
      <c r="E54" s="30"/>
      <c r="F54" s="31"/>
      <c r="G54" s="31"/>
      <c r="H54" s="28"/>
      <c r="I54" s="29"/>
    </row>
    <row r="55" spans="1:9" s="4" customFormat="1" ht="24.95" customHeight="1" x14ac:dyDescent="0.2">
      <c r="A55" s="26">
        <f>SUM(A56:A62)</f>
        <v>0</v>
      </c>
      <c r="B55" s="26"/>
      <c r="C55" s="27"/>
      <c r="D55" s="52" t="s">
        <v>34</v>
      </c>
      <c r="E55" s="30"/>
      <c r="F55" s="31"/>
      <c r="G55" s="31"/>
      <c r="H55" s="28"/>
      <c r="I55" s="29"/>
    </row>
    <row r="56" spans="1:9" s="4" customFormat="1" ht="23.25" customHeight="1" x14ac:dyDescent="0.2">
      <c r="A56" s="32"/>
      <c r="B56" s="33" t="s">
        <v>47</v>
      </c>
      <c r="C56" s="57" t="s">
        <v>184</v>
      </c>
      <c r="D56" s="43" t="s">
        <v>259</v>
      </c>
      <c r="E56" s="30">
        <v>1694</v>
      </c>
      <c r="F56" s="31">
        <f t="shared" ref="F56" si="13">ROUND((E56*$F$6),2)</f>
        <v>677.6</v>
      </c>
      <c r="G56" s="31">
        <f t="shared" ref="G56" si="14">A56*F56</f>
        <v>0</v>
      </c>
      <c r="H56" s="28">
        <v>14.5</v>
      </c>
      <c r="I56" s="29">
        <f t="shared" ref="I56:I62" si="15">A56*H56</f>
        <v>0</v>
      </c>
    </row>
    <row r="57" spans="1:9" s="4" customFormat="1" ht="24.95" customHeight="1" x14ac:dyDescent="0.2">
      <c r="A57" s="32"/>
      <c r="B57" s="33" t="s">
        <v>47</v>
      </c>
      <c r="C57" s="57" t="s">
        <v>127</v>
      </c>
      <c r="D57" s="55" t="s">
        <v>260</v>
      </c>
      <c r="E57" s="30">
        <v>47</v>
      </c>
      <c r="F57" s="31">
        <f t="shared" ref="F57:F62" si="16">ROUND((E57*$F$6),2)</f>
        <v>18.8</v>
      </c>
      <c r="G57" s="31">
        <f t="shared" ref="G57:G62" si="17">A57*F57</f>
        <v>0</v>
      </c>
      <c r="H57" s="28">
        <v>2.56</v>
      </c>
      <c r="I57" s="29">
        <f t="shared" si="15"/>
        <v>0</v>
      </c>
    </row>
    <row r="58" spans="1:9" s="4" customFormat="1" ht="24.95" customHeight="1" x14ac:dyDescent="0.2">
      <c r="A58" s="32"/>
      <c r="B58" s="33" t="s">
        <v>47</v>
      </c>
      <c r="C58" s="57" t="s">
        <v>128</v>
      </c>
      <c r="D58" s="55" t="s">
        <v>261</v>
      </c>
      <c r="E58" s="30">
        <v>12</v>
      </c>
      <c r="F58" s="31">
        <f t="shared" si="16"/>
        <v>4.8</v>
      </c>
      <c r="G58" s="31">
        <f t="shared" si="17"/>
        <v>0</v>
      </c>
      <c r="H58" s="41">
        <v>0.4</v>
      </c>
      <c r="I58" s="29">
        <f t="shared" si="15"/>
        <v>0</v>
      </c>
    </row>
    <row r="59" spans="1:9" s="4" customFormat="1" ht="24.95" customHeight="1" x14ac:dyDescent="0.2">
      <c r="A59" s="32"/>
      <c r="B59" s="33" t="s">
        <v>47</v>
      </c>
      <c r="C59" s="57" t="s">
        <v>129</v>
      </c>
      <c r="D59" s="55" t="s">
        <v>57</v>
      </c>
      <c r="E59" s="30">
        <v>1.3</v>
      </c>
      <c r="F59" s="31">
        <f t="shared" ref="F59:F61" si="18">ROUND((E59*$F$6),2)</f>
        <v>0.52</v>
      </c>
      <c r="G59" s="31">
        <f t="shared" si="17"/>
        <v>0</v>
      </c>
      <c r="H59" s="41">
        <v>0.05</v>
      </c>
      <c r="I59" s="29">
        <f t="shared" si="15"/>
        <v>0</v>
      </c>
    </row>
    <row r="60" spans="1:9" s="4" customFormat="1" ht="24.95" customHeight="1" x14ac:dyDescent="0.2">
      <c r="A60" s="32"/>
      <c r="B60" s="33" t="s">
        <v>47</v>
      </c>
      <c r="C60" s="57" t="s">
        <v>130</v>
      </c>
      <c r="D60" s="55" t="s">
        <v>58</v>
      </c>
      <c r="E60" s="30">
        <v>0.3</v>
      </c>
      <c r="F60" s="31">
        <f t="shared" si="18"/>
        <v>0.12</v>
      </c>
      <c r="G60" s="31">
        <f t="shared" si="17"/>
        <v>0</v>
      </c>
      <c r="H60" s="41">
        <v>0.08</v>
      </c>
      <c r="I60" s="29">
        <f t="shared" si="15"/>
        <v>0</v>
      </c>
    </row>
    <row r="61" spans="1:9" s="4" customFormat="1" ht="35.1" customHeight="1" x14ac:dyDescent="0.2">
      <c r="A61" s="32"/>
      <c r="B61" s="33" t="s">
        <v>47</v>
      </c>
      <c r="C61" s="57" t="s">
        <v>145</v>
      </c>
      <c r="D61" s="43" t="s">
        <v>263</v>
      </c>
      <c r="E61" s="30">
        <v>136</v>
      </c>
      <c r="F61" s="31">
        <f t="shared" si="18"/>
        <v>54.4</v>
      </c>
      <c r="G61" s="31">
        <f t="shared" si="17"/>
        <v>0</v>
      </c>
      <c r="H61" s="28">
        <v>1.5</v>
      </c>
      <c r="I61" s="29">
        <f t="shared" si="15"/>
        <v>0</v>
      </c>
    </row>
    <row r="62" spans="1:9" s="4" customFormat="1" ht="35.1" customHeight="1" x14ac:dyDescent="0.2">
      <c r="A62" s="32"/>
      <c r="B62" s="33" t="s">
        <v>47</v>
      </c>
      <c r="C62" s="57" t="s">
        <v>146</v>
      </c>
      <c r="D62" s="43" t="s">
        <v>262</v>
      </c>
      <c r="E62" s="30">
        <v>200</v>
      </c>
      <c r="F62" s="31">
        <f t="shared" si="16"/>
        <v>80</v>
      </c>
      <c r="G62" s="31">
        <f t="shared" si="17"/>
        <v>0</v>
      </c>
      <c r="H62" s="28">
        <v>1.5</v>
      </c>
      <c r="I62" s="29">
        <f t="shared" si="15"/>
        <v>0</v>
      </c>
    </row>
    <row r="63" spans="1:9" s="4" customFormat="1" ht="20.100000000000001" customHeight="1" x14ac:dyDescent="0.2">
      <c r="A63" s="26">
        <f>A64</f>
        <v>0</v>
      </c>
      <c r="B63" s="26"/>
      <c r="C63" s="27"/>
      <c r="D63" s="38"/>
      <c r="E63" s="30"/>
      <c r="F63" s="31"/>
      <c r="G63" s="31"/>
      <c r="H63" s="28"/>
      <c r="I63" s="29"/>
    </row>
    <row r="64" spans="1:9" s="4" customFormat="1" ht="24.95" customHeight="1" x14ac:dyDescent="0.2">
      <c r="A64" s="26">
        <f>SUM(A65:A68)</f>
        <v>0</v>
      </c>
      <c r="B64" s="26"/>
      <c r="C64" s="27"/>
      <c r="D64" s="52" t="s">
        <v>56</v>
      </c>
      <c r="E64" s="30"/>
      <c r="F64" s="31"/>
      <c r="G64" s="31"/>
      <c r="H64" s="28"/>
      <c r="I64" s="29"/>
    </row>
    <row r="65" spans="1:9" s="4" customFormat="1" ht="24.95" customHeight="1" x14ac:dyDescent="0.2">
      <c r="A65" s="32"/>
      <c r="B65" s="33" t="s">
        <v>47</v>
      </c>
      <c r="C65" s="57" t="s">
        <v>127</v>
      </c>
      <c r="D65" s="55" t="s">
        <v>267</v>
      </c>
      <c r="E65" s="30">
        <v>47</v>
      </c>
      <c r="F65" s="31">
        <f t="shared" ref="F65:F74" si="19">ROUND((E65*$F$6),2)</f>
        <v>18.8</v>
      </c>
      <c r="G65" s="31">
        <f>A65*F65</f>
        <v>0</v>
      </c>
      <c r="H65" s="28">
        <v>2.56</v>
      </c>
      <c r="I65" s="29">
        <f>A65*H65</f>
        <v>0</v>
      </c>
    </row>
    <row r="66" spans="1:9" s="4" customFormat="1" ht="24.95" customHeight="1" x14ac:dyDescent="0.2">
      <c r="A66" s="32"/>
      <c r="B66" s="33" t="s">
        <v>47</v>
      </c>
      <c r="C66" s="57" t="s">
        <v>128</v>
      </c>
      <c r="D66" s="55" t="s">
        <v>268</v>
      </c>
      <c r="E66" s="30">
        <v>12</v>
      </c>
      <c r="F66" s="31">
        <f t="shared" si="19"/>
        <v>4.8</v>
      </c>
      <c r="G66" s="31">
        <f>A66*F66</f>
        <v>0</v>
      </c>
      <c r="H66" s="28">
        <v>0.4</v>
      </c>
      <c r="I66" s="29">
        <f>A66*H66</f>
        <v>0</v>
      </c>
    </row>
    <row r="67" spans="1:9" s="4" customFormat="1" ht="24.95" customHeight="1" x14ac:dyDescent="0.2">
      <c r="A67" s="32"/>
      <c r="B67" s="33" t="s">
        <v>47</v>
      </c>
      <c r="C67" s="57" t="s">
        <v>129</v>
      </c>
      <c r="D67" s="55" t="s">
        <v>57</v>
      </c>
      <c r="E67" s="30">
        <v>1.3</v>
      </c>
      <c r="F67" s="31">
        <f t="shared" si="19"/>
        <v>0.52</v>
      </c>
      <c r="G67" s="31">
        <f>A67*F67</f>
        <v>0</v>
      </c>
      <c r="H67" s="41">
        <v>0.05</v>
      </c>
      <c r="I67" s="29">
        <f>A67*H67</f>
        <v>0</v>
      </c>
    </row>
    <row r="68" spans="1:9" s="4" customFormat="1" ht="24.95" customHeight="1" x14ac:dyDescent="0.2">
      <c r="A68" s="32"/>
      <c r="B68" s="33" t="s">
        <v>47</v>
      </c>
      <c r="C68" s="57" t="s">
        <v>130</v>
      </c>
      <c r="D68" s="55" t="s">
        <v>58</v>
      </c>
      <c r="E68" s="30">
        <v>0.3</v>
      </c>
      <c r="F68" s="31">
        <f t="shared" si="19"/>
        <v>0.12</v>
      </c>
      <c r="G68" s="31">
        <f>A68*F68</f>
        <v>0</v>
      </c>
      <c r="H68" s="41">
        <v>0.08</v>
      </c>
      <c r="I68" s="29">
        <f>A68*H68</f>
        <v>0</v>
      </c>
    </row>
    <row r="69" spans="1:9" s="4" customFormat="1" ht="20.100000000000001" customHeight="1" x14ac:dyDescent="0.2">
      <c r="A69" s="26">
        <f>A70</f>
        <v>0</v>
      </c>
      <c r="B69" s="26"/>
      <c r="C69" s="27"/>
      <c r="D69" s="38"/>
      <c r="E69" s="30"/>
      <c r="F69" s="31"/>
      <c r="G69" s="31"/>
      <c r="H69" s="28"/>
      <c r="I69" s="29"/>
    </row>
    <row r="70" spans="1:9" s="4" customFormat="1" ht="24.95" customHeight="1" x14ac:dyDescent="0.2">
      <c r="A70" s="26">
        <f>SUM(A71:A75)</f>
        <v>0</v>
      </c>
      <c r="B70" s="26"/>
      <c r="C70" s="27"/>
      <c r="D70" s="52" t="s">
        <v>59</v>
      </c>
      <c r="E70" s="30"/>
      <c r="F70" s="31"/>
      <c r="G70" s="31"/>
      <c r="H70" s="28"/>
      <c r="I70" s="29"/>
    </row>
    <row r="71" spans="1:9" s="4" customFormat="1" ht="35.1" customHeight="1" x14ac:dyDescent="0.2">
      <c r="A71" s="32"/>
      <c r="B71" s="33" t="s">
        <v>47</v>
      </c>
      <c r="C71" s="57" t="s">
        <v>145</v>
      </c>
      <c r="D71" s="43" t="s">
        <v>60</v>
      </c>
      <c r="E71" s="30">
        <v>136</v>
      </c>
      <c r="F71" s="31">
        <f t="shared" ref="F71:F73" si="20">ROUND((E71*$F$6),2)</f>
        <v>54.4</v>
      </c>
      <c r="G71" s="31">
        <f>A71*F71</f>
        <v>0</v>
      </c>
      <c r="H71" s="28">
        <v>1.5</v>
      </c>
      <c r="I71" s="29">
        <f>A71*H71</f>
        <v>0</v>
      </c>
    </row>
    <row r="72" spans="1:9" s="4" customFormat="1" ht="35.1" customHeight="1" x14ac:dyDescent="0.2">
      <c r="A72" s="32"/>
      <c r="B72" s="33" t="s">
        <v>47</v>
      </c>
      <c r="C72" s="57" t="s">
        <v>146</v>
      </c>
      <c r="D72" s="43" t="s">
        <v>61</v>
      </c>
      <c r="E72" s="30">
        <v>200</v>
      </c>
      <c r="F72" s="31">
        <f t="shared" si="20"/>
        <v>80</v>
      </c>
      <c r="G72" s="31">
        <f>A72*F72</f>
        <v>0</v>
      </c>
      <c r="H72" s="28">
        <v>1.5</v>
      </c>
      <c r="I72" s="29">
        <f>A72*H72</f>
        <v>0</v>
      </c>
    </row>
    <row r="73" spans="1:9" s="4" customFormat="1" ht="35.1" customHeight="1" x14ac:dyDescent="0.2">
      <c r="A73" s="32"/>
      <c r="B73" s="33" t="s">
        <v>47</v>
      </c>
      <c r="C73" s="57" t="s">
        <v>182</v>
      </c>
      <c r="D73" s="43" t="s">
        <v>183</v>
      </c>
      <c r="E73" s="30">
        <v>5.5</v>
      </c>
      <c r="F73" s="31">
        <f t="shared" si="20"/>
        <v>2.2000000000000002</v>
      </c>
      <c r="G73" s="31">
        <f>A73*F73</f>
        <v>0</v>
      </c>
      <c r="H73" s="28">
        <v>0.3</v>
      </c>
      <c r="I73" s="29">
        <f>A73*H73</f>
        <v>0</v>
      </c>
    </row>
    <row r="74" spans="1:9" s="4" customFormat="1" ht="35.1" customHeight="1" x14ac:dyDescent="0.2">
      <c r="A74" s="32"/>
      <c r="B74" s="33" t="s">
        <v>47</v>
      </c>
      <c r="C74" s="57" t="s">
        <v>147</v>
      </c>
      <c r="D74" s="43" t="s">
        <v>62</v>
      </c>
      <c r="E74" s="30">
        <v>345</v>
      </c>
      <c r="F74" s="31">
        <f t="shared" si="19"/>
        <v>138</v>
      </c>
      <c r="G74" s="31">
        <f>A74*F74</f>
        <v>0</v>
      </c>
      <c r="H74" s="28">
        <v>1.1000000000000001</v>
      </c>
      <c r="I74" s="29">
        <f>A74*H74</f>
        <v>0</v>
      </c>
    </row>
    <row r="75" spans="1:9" s="4" customFormat="1" ht="35.1" customHeight="1" x14ac:dyDescent="0.2">
      <c r="A75" s="32"/>
      <c r="B75" s="33" t="s">
        <v>47</v>
      </c>
      <c r="C75" s="57" t="s">
        <v>148</v>
      </c>
      <c r="D75" s="43" t="s">
        <v>66</v>
      </c>
      <c r="E75" s="30">
        <v>2100</v>
      </c>
      <c r="F75" s="31">
        <f t="shared" ref="F75" si="21">ROUND((E75*$F$6),2)</f>
        <v>840</v>
      </c>
      <c r="G75" s="31">
        <f>A75*F75</f>
        <v>0</v>
      </c>
      <c r="H75" s="28">
        <v>3.5</v>
      </c>
      <c r="I75" s="29">
        <f>A75*H75</f>
        <v>0</v>
      </c>
    </row>
    <row r="76" spans="1:9" s="4" customFormat="1" ht="20.100000000000001" customHeight="1" x14ac:dyDescent="0.2">
      <c r="A76" s="26">
        <f>A77</f>
        <v>0</v>
      </c>
      <c r="B76" s="26"/>
      <c r="C76" s="27"/>
      <c r="D76" s="27"/>
      <c r="E76" s="30"/>
      <c r="F76" s="31"/>
      <c r="G76" s="31"/>
      <c r="H76" s="28"/>
      <c r="I76" s="29"/>
    </row>
    <row r="77" spans="1:9" s="4" customFormat="1" ht="24.75" customHeight="1" x14ac:dyDescent="0.2">
      <c r="A77" s="26">
        <f>SUM(A78:A87)</f>
        <v>0</v>
      </c>
      <c r="B77" s="26"/>
      <c r="C77" s="27"/>
      <c r="D77" s="37" t="s">
        <v>32</v>
      </c>
      <c r="E77" s="30"/>
      <c r="F77" s="31"/>
      <c r="G77" s="31"/>
      <c r="H77" s="28"/>
      <c r="I77" s="29"/>
    </row>
    <row r="78" spans="1:9" s="4" customFormat="1" ht="35.1" customHeight="1" x14ac:dyDescent="0.2">
      <c r="A78" s="32"/>
      <c r="B78" s="33" t="s">
        <v>47</v>
      </c>
      <c r="C78" s="44" t="s">
        <v>14</v>
      </c>
      <c r="D78" s="45"/>
      <c r="E78" s="46">
        <v>0</v>
      </c>
      <c r="F78" s="31">
        <f t="shared" ref="F78:F87" si="22">ROUND((E78*$F$6),2)</f>
        <v>0</v>
      </c>
      <c r="G78" s="31">
        <f>A78*F78</f>
        <v>0</v>
      </c>
      <c r="H78" s="47">
        <v>0</v>
      </c>
      <c r="I78" s="29">
        <f t="shared" ref="I78:I87" si="23">A78*H78</f>
        <v>0</v>
      </c>
    </row>
    <row r="79" spans="1:9" s="4" customFormat="1" ht="35.1" customHeight="1" x14ac:dyDescent="0.2">
      <c r="A79" s="32"/>
      <c r="B79" s="33" t="s">
        <v>47</v>
      </c>
      <c r="C79" s="44" t="s">
        <v>15</v>
      </c>
      <c r="D79" s="45"/>
      <c r="E79" s="46">
        <v>0</v>
      </c>
      <c r="F79" s="31">
        <f t="shared" si="22"/>
        <v>0</v>
      </c>
      <c r="G79" s="31">
        <f t="shared" ref="G79:G87" si="24">A79*F79</f>
        <v>0</v>
      </c>
      <c r="H79" s="47">
        <v>0</v>
      </c>
      <c r="I79" s="29">
        <f t="shared" si="23"/>
        <v>0</v>
      </c>
    </row>
    <row r="80" spans="1:9" s="4" customFormat="1" ht="35.1" customHeight="1" x14ac:dyDescent="0.2">
      <c r="A80" s="32"/>
      <c r="B80" s="33" t="s">
        <v>47</v>
      </c>
      <c r="C80" s="44" t="s">
        <v>16</v>
      </c>
      <c r="D80" s="45"/>
      <c r="E80" s="46">
        <v>0</v>
      </c>
      <c r="F80" s="31">
        <f t="shared" si="22"/>
        <v>0</v>
      </c>
      <c r="G80" s="31">
        <f t="shared" si="24"/>
        <v>0</v>
      </c>
      <c r="H80" s="47">
        <v>0</v>
      </c>
      <c r="I80" s="29">
        <f t="shared" si="23"/>
        <v>0</v>
      </c>
    </row>
    <row r="81" spans="1:9" s="4" customFormat="1" ht="35.1" customHeight="1" x14ac:dyDescent="0.2">
      <c r="A81" s="32"/>
      <c r="B81" s="33" t="s">
        <v>47</v>
      </c>
      <c r="C81" s="44" t="s">
        <v>17</v>
      </c>
      <c r="D81" s="45"/>
      <c r="E81" s="46">
        <v>0</v>
      </c>
      <c r="F81" s="31">
        <f t="shared" si="22"/>
        <v>0</v>
      </c>
      <c r="G81" s="31">
        <f t="shared" si="24"/>
        <v>0</v>
      </c>
      <c r="H81" s="47">
        <v>0</v>
      </c>
      <c r="I81" s="29">
        <f t="shared" si="23"/>
        <v>0</v>
      </c>
    </row>
    <row r="82" spans="1:9" s="4" customFormat="1" ht="35.1" customHeight="1" x14ac:dyDescent="0.2">
      <c r="A82" s="32"/>
      <c r="B82" s="33" t="s">
        <v>47</v>
      </c>
      <c r="C82" s="44" t="s">
        <v>18</v>
      </c>
      <c r="D82" s="45"/>
      <c r="E82" s="46">
        <v>0</v>
      </c>
      <c r="F82" s="31">
        <f t="shared" si="22"/>
        <v>0</v>
      </c>
      <c r="G82" s="31">
        <f t="shared" si="24"/>
        <v>0</v>
      </c>
      <c r="H82" s="47">
        <v>0</v>
      </c>
      <c r="I82" s="29">
        <f t="shared" si="23"/>
        <v>0</v>
      </c>
    </row>
    <row r="83" spans="1:9" s="4" customFormat="1" ht="35.1" customHeight="1" x14ac:dyDescent="0.2">
      <c r="A83" s="32"/>
      <c r="B83" s="33" t="s">
        <v>47</v>
      </c>
      <c r="C83" s="44" t="s">
        <v>19</v>
      </c>
      <c r="D83" s="45"/>
      <c r="E83" s="46">
        <v>0</v>
      </c>
      <c r="F83" s="31">
        <f t="shared" si="22"/>
        <v>0</v>
      </c>
      <c r="G83" s="31">
        <f t="shared" si="24"/>
        <v>0</v>
      </c>
      <c r="H83" s="47">
        <v>0</v>
      </c>
      <c r="I83" s="29">
        <f t="shared" si="23"/>
        <v>0</v>
      </c>
    </row>
    <row r="84" spans="1:9" s="4" customFormat="1" ht="35.1" customHeight="1" x14ac:dyDescent="0.2">
      <c r="A84" s="32"/>
      <c r="B84" s="33" t="s">
        <v>47</v>
      </c>
      <c r="C84" s="44" t="s">
        <v>20</v>
      </c>
      <c r="D84" s="45"/>
      <c r="E84" s="46">
        <v>0</v>
      </c>
      <c r="F84" s="31">
        <f t="shared" si="22"/>
        <v>0</v>
      </c>
      <c r="G84" s="31">
        <f t="shared" si="24"/>
        <v>0</v>
      </c>
      <c r="H84" s="47">
        <v>0</v>
      </c>
      <c r="I84" s="29">
        <f t="shared" si="23"/>
        <v>0</v>
      </c>
    </row>
    <row r="85" spans="1:9" s="4" customFormat="1" ht="35.1" customHeight="1" x14ac:dyDescent="0.2">
      <c r="A85" s="32"/>
      <c r="B85" s="33" t="s">
        <v>47</v>
      </c>
      <c r="C85" s="44" t="s">
        <v>21</v>
      </c>
      <c r="D85" s="45"/>
      <c r="E85" s="46">
        <v>0</v>
      </c>
      <c r="F85" s="31">
        <f t="shared" si="22"/>
        <v>0</v>
      </c>
      <c r="G85" s="31">
        <f t="shared" si="24"/>
        <v>0</v>
      </c>
      <c r="H85" s="47">
        <v>0</v>
      </c>
      <c r="I85" s="29">
        <f t="shared" si="23"/>
        <v>0</v>
      </c>
    </row>
    <row r="86" spans="1:9" s="4" customFormat="1" ht="35.1" customHeight="1" x14ac:dyDescent="0.2">
      <c r="A86" s="32"/>
      <c r="B86" s="33" t="s">
        <v>47</v>
      </c>
      <c r="C86" s="44" t="s">
        <v>22</v>
      </c>
      <c r="D86" s="45"/>
      <c r="E86" s="46">
        <v>0</v>
      </c>
      <c r="F86" s="31">
        <f t="shared" si="22"/>
        <v>0</v>
      </c>
      <c r="G86" s="31">
        <f t="shared" si="24"/>
        <v>0</v>
      </c>
      <c r="H86" s="47">
        <v>0</v>
      </c>
      <c r="I86" s="29">
        <f t="shared" si="23"/>
        <v>0</v>
      </c>
    </row>
    <row r="87" spans="1:9" s="4" customFormat="1" ht="35.1" customHeight="1" x14ac:dyDescent="0.2">
      <c r="A87" s="32"/>
      <c r="B87" s="33" t="s">
        <v>47</v>
      </c>
      <c r="C87" s="44" t="s">
        <v>23</v>
      </c>
      <c r="D87" s="45"/>
      <c r="E87" s="46">
        <v>0</v>
      </c>
      <c r="F87" s="31">
        <f t="shared" si="22"/>
        <v>0</v>
      </c>
      <c r="G87" s="31">
        <f t="shared" si="24"/>
        <v>0</v>
      </c>
      <c r="H87" s="47">
        <v>0</v>
      </c>
      <c r="I87" s="29">
        <f t="shared" si="23"/>
        <v>0</v>
      </c>
    </row>
    <row r="88" spans="1:9" s="4" customFormat="1" ht="34.15" customHeight="1" x14ac:dyDescent="0.2">
      <c r="A88" s="15">
        <v>1</v>
      </c>
      <c r="B88" s="25"/>
      <c r="C88" s="61" t="s">
        <v>275</v>
      </c>
      <c r="D88" s="62"/>
      <c r="E88" s="16"/>
      <c r="F88" s="17" t="s">
        <v>24</v>
      </c>
      <c r="G88" s="18">
        <f>SUM(G13:G87)</f>
        <v>0</v>
      </c>
      <c r="H88" s="2" t="s">
        <v>63</v>
      </c>
      <c r="I88" s="20">
        <f>SUM(I14:I87)</f>
        <v>0</v>
      </c>
    </row>
    <row r="89" spans="1:9" s="4" customFormat="1" ht="34.15" customHeight="1" x14ac:dyDescent="0.2">
      <c r="A89" s="15">
        <v>1</v>
      </c>
      <c r="B89" s="25"/>
      <c r="C89" s="21"/>
      <c r="D89" s="22"/>
      <c r="E89" s="16"/>
      <c r="F89" s="17"/>
      <c r="G89" s="23"/>
      <c r="H89" s="19"/>
      <c r="I89" s="20"/>
    </row>
  </sheetData>
  <mergeCells count="2">
    <mergeCell ref="F2:G2"/>
    <mergeCell ref="C88:D88"/>
  </mergeCells>
  <printOptions horizontalCentered="1"/>
  <pageMargins left="0.25" right="0.25" top="0.75" bottom="0.5" header="0.5" footer="0.25"/>
  <pageSetup scale="80" fitToHeight="15" orientation="landscape" horizontalDpi="300" r:id="rId1"/>
  <headerFooter alignWithMargins="0">
    <oddFooter>&amp;C&amp;"Arial,Bold"Page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Compress">
                <anchor moveWithCells="1" sizeWithCells="1">
                  <from>
                    <xdr:col>5</xdr:col>
                    <xdr:colOff>0</xdr:colOff>
                    <xdr:row>2</xdr:row>
                    <xdr:rowOff>9525</xdr:rowOff>
                  </from>
                  <to>
                    <xdr:col>6</xdr:col>
                    <xdr:colOff>0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_xludf.Expand">
                <anchor moveWithCells="1" sizeWithCells="1">
                  <from>
                    <xdr:col>5</xdr:col>
                    <xdr:colOff>9525</xdr:colOff>
                    <xdr:row>3</xdr:row>
                    <xdr:rowOff>28575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X-348 Price Program</vt:lpstr>
      <vt:lpstr>X-348 Spare Parts</vt:lpstr>
      <vt:lpstr>'X-348 Price Program'!Criteria</vt:lpstr>
      <vt:lpstr>'X-348 Spare Parts'!Criteria</vt:lpstr>
      <vt:lpstr>'X-348 Price Program'!Print_Titles</vt:lpstr>
      <vt:lpstr>'X-348 Spare Parts'!Print_Titles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Russell Pruyt</dc:creator>
  <cp:lastModifiedBy>Ronnie Doby</cp:lastModifiedBy>
  <cp:lastPrinted>2019-03-14T12:21:03Z</cp:lastPrinted>
  <dcterms:created xsi:type="dcterms:W3CDTF">1999-08-22T17:48:37Z</dcterms:created>
  <dcterms:modified xsi:type="dcterms:W3CDTF">2026-06-26T14:46:11Z</dcterms:modified>
</cp:coreProperties>
</file>